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L30" i="1"/>
  <c r="N30" i="1" s="1"/>
  <c r="P30" i="1" s="1"/>
  <c r="H30" i="1" s="1"/>
  <c r="J30" i="1" s="1"/>
  <c r="N22" i="1" l="1"/>
  <c r="P22" i="1" s="1"/>
  <c r="H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<sst xmlns="http://schemas.openxmlformats.org/spreadsheetml/2006/main" count="102" uniqueCount="88">
  <si>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</si>
  <si>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</si>
  <si>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</si>
  <si>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</si>
  <si>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</si>
  <si>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</si>
  <si>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</si>
  <si>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</si>
  <si>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</si>
  <si>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</si>
  <si>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</si>
  <si>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</si>
  <si>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</si>
  <si>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</si>
  <si>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</si>
  <si>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</si>
  <si>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</si>
  <si>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</si>
  <si>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</si>
  <si>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</si>
  <si>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</si>
  <si>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</si>
  <si>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</si>
  <si>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</si>
  <si>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</si>
  <si>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</si>
  <si>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</si>
  <si>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</si>
  <si>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</si>
  <si>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</si>
  <si>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</si>
  <si>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</si>
  <si>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</si>
  <si>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</si>
  <si>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</si>
  <si>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</si>
  <si>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</si>
  <si>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</si>
  <si>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</si>
  <si>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</si>
  <si>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</si>
  <si>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</si>
  <si>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</si>
  <si>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</si>
  <si>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</si>
  <si>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</si>
  <si>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</si>
  <si>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</si>
  <si>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</si>
  <si>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</si>
  <si>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</si>
  <si>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</si>
  <si>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</si>
  <si>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</si>
  <si>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</si>
  <si>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</si>
  <si>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</si>
  <si>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</si>
  <si>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</si>
  <si>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</si>
  <si>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</si>
  <si>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</si>
  <si>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</si>
  <si>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</si>
  <si>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</si>
  <si>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</si>
  <si>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</si>
  <si>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</si>
  <si>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</si>
  <si>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</si>
  <si>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Positioner spart type I/P repote version</t>
  </si>
  <si>
    <t>With 10 meters cable</t>
  </si>
  <si>
    <t>6</t>
  </si>
  <si>
    <t>Q2013RH053</t>
  </si>
  <si>
    <t>Filippo Fiorani</t>
  </si>
  <si>
    <t>Filippo Fiorani &lt;f.fiorani@wtd.it&gt;</t>
  </si>
  <si>
    <t>Water treatment Desalination</t>
  </si>
  <si>
    <t>Waterproof</t>
  </si>
  <si>
    <t>Standard finish</t>
  </si>
  <si>
    <t>Air pressure : 150 to 300 Kpas</t>
  </si>
  <si>
    <t>Without Pressure regulator and filter</t>
  </si>
  <si>
    <t>dito</t>
  </si>
  <si>
    <t>With Reversing relay for double acting actuator</t>
  </si>
  <si>
    <t>With mounting bracket for PSA1, PSA2, PSK1 actuator</t>
  </si>
  <si>
    <t>Air pressure : 300 to 400 Kpas</t>
  </si>
  <si>
    <t>With mounting bracket for VP5, 6</t>
  </si>
  <si>
    <t>AVP202-PSD2D-XTYS-M</t>
  </si>
  <si>
    <t>AVP202-PSD3D-XTY1–MW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</si>
</sst>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76</v>
      </c>
      <c r="E7" s="17"/>
      <c r="F7" s="85"/>
      <c r="G7" s="21"/>
      <c r="H7" s="33" t="s">
        <v>1</v>
      </c>
      <c r="I7" s="17"/>
      <c r="J7" s="77">
        <v>41320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74</v>
      </c>
      <c r="F11" s="84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75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111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1"/>
      <c r="E21" s="100"/>
      <c r="G21" s="103"/>
      <c r="H21" s="104"/>
      <c r="I21" s="50"/>
      <c r="J21" s="50"/>
      <c r="K21" s="79"/>
      <c r="L21" s="108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1" t="s">
        <v>86</v>
      </c>
      <c r="E22" s="100" t="s">
        <v>70</v>
      </c>
      <c r="G22" s="106">
        <v>1</v>
      </c>
      <c r="H22" s="104">
        <f>ROUND(P22,0)</f>
        <v>1285</v>
      </c>
      <c r="I22" s="50"/>
      <c r="J22" s="50">
        <f>G22*H22</f>
        <v>1285</v>
      </c>
      <c r="K22" s="79" t="s">
        <v>72</v>
      </c>
      <c r="L22" s="94">
        <f>222+8+5+7+15</f>
        <v>257</v>
      </c>
      <c r="M22" s="17">
        <v>0.25</v>
      </c>
      <c r="N22" s="109">
        <f>L22*M22*1000/100</f>
        <v>642.5</v>
      </c>
      <c r="O22" s="110">
        <v>0.5</v>
      </c>
      <c r="P22" s="17">
        <f>N22/(1-O22)</f>
        <v>1285</v>
      </c>
    </row>
    <row r="23" spans="1:16" s="94" customFormat="1" ht="15.75" customHeight="1">
      <c r="B23" s="101"/>
      <c r="C23" s="98"/>
      <c r="D23" s="111"/>
      <c r="E23" s="102" t="s">
        <v>77</v>
      </c>
      <c r="G23" s="107"/>
      <c r="H23" s="104"/>
      <c r="I23" s="93"/>
      <c r="J23" s="50"/>
      <c r="K23" s="79"/>
      <c r="L23" s="105"/>
      <c r="M23" s="97"/>
      <c r="N23" s="95"/>
      <c r="O23" s="96"/>
    </row>
    <row r="24" spans="1:16" s="94" customFormat="1" ht="15.75" customHeight="1">
      <c r="B24" s="98"/>
      <c r="C24" s="98"/>
      <c r="D24" s="111"/>
      <c r="E24" s="102" t="s">
        <v>78</v>
      </c>
      <c r="G24" s="107"/>
      <c r="H24" s="104"/>
      <c r="I24" s="93"/>
      <c r="J24" s="50"/>
      <c r="K24" s="79"/>
      <c r="L24" s="105"/>
      <c r="M24" s="17"/>
      <c r="N24" s="109"/>
      <c r="O24" s="110"/>
      <c r="P24" s="17"/>
    </row>
    <row r="25" spans="1:16" s="94" customFormat="1" ht="15.75" customHeight="1">
      <c r="B25" s="98"/>
      <c r="C25" s="98"/>
      <c r="D25" s="111"/>
      <c r="E25" s="102" t="s">
        <v>79</v>
      </c>
      <c r="G25" s="107"/>
      <c r="H25" s="104"/>
      <c r="I25" s="93"/>
      <c r="J25" s="50"/>
      <c r="K25" s="79"/>
      <c r="L25" s="105"/>
      <c r="M25" s="97"/>
      <c r="N25" s="95"/>
      <c r="O25" s="96"/>
    </row>
    <row r="26" spans="1:16" s="94" customFormat="1" ht="15.75" customHeight="1">
      <c r="B26" s="98"/>
      <c r="C26" s="98"/>
      <c r="D26" s="111"/>
      <c r="E26" s="102" t="s">
        <v>80</v>
      </c>
      <c r="G26" s="107"/>
      <c r="H26" s="104"/>
      <c r="I26" s="93"/>
      <c r="J26" s="50"/>
      <c r="K26" s="79"/>
      <c r="L26" s="105"/>
      <c r="M26" s="17"/>
      <c r="N26" s="109"/>
      <c r="O26" s="110"/>
      <c r="P26" s="17"/>
    </row>
    <row r="27" spans="1:16" s="94" customFormat="1" ht="15.75" customHeight="1">
      <c r="B27" s="98"/>
      <c r="C27" s="98"/>
      <c r="D27" s="111"/>
      <c r="E27" s="102" t="s">
        <v>71</v>
      </c>
      <c r="H27" s="104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11"/>
      <c r="E28" s="102" t="s">
        <v>83</v>
      </c>
      <c r="H28" s="104"/>
      <c r="I28" s="93"/>
      <c r="J28" s="50"/>
      <c r="K28" s="79"/>
      <c r="M28" s="97"/>
      <c r="N28" s="95"/>
      <c r="O28" s="96"/>
    </row>
    <row r="29" spans="1:16" s="94" customFormat="1" ht="15.75" customHeight="1">
      <c r="B29" s="98"/>
      <c r="C29" s="98"/>
      <c r="D29" s="111"/>
      <c r="E29" s="102"/>
      <c r="H29" s="104"/>
      <c r="I29" s="93"/>
      <c r="J29" s="50"/>
      <c r="K29" s="79"/>
      <c r="M29" s="97"/>
      <c r="N29" s="95"/>
      <c r="O29" s="96"/>
    </row>
    <row r="30" spans="1:16" s="94" customFormat="1" ht="15.75" customHeight="1">
      <c r="B30" s="98">
        <v>2</v>
      </c>
      <c r="C30" s="98"/>
      <c r="D30" s="111" t="s">
        <v>87</v>
      </c>
      <c r="E30" s="102" t="s">
        <v>81</v>
      </c>
      <c r="G30" s="94">
        <v>1</v>
      </c>
      <c r="H30" s="104">
        <f>ROUND(P30,0)</f>
        <v>1510</v>
      </c>
      <c r="I30" s="50"/>
      <c r="J30" s="50">
        <f>G30*H30</f>
        <v>1510</v>
      </c>
      <c r="K30" s="79" t="s">
        <v>72</v>
      </c>
      <c r="L30" s="94">
        <f>222+8+5+7+15+45</f>
        <v>302</v>
      </c>
      <c r="M30" s="17">
        <v>0.25</v>
      </c>
      <c r="N30" s="109">
        <f>L30*M30*1000/100</f>
        <v>755</v>
      </c>
      <c r="O30" s="110">
        <v>0.5</v>
      </c>
      <c r="P30" s="17">
        <f>N30/(1-O30)</f>
        <v>1510</v>
      </c>
    </row>
    <row r="31" spans="1:16" s="94" customFormat="1" ht="15.75" customHeight="1">
      <c r="B31" s="98"/>
      <c r="C31" s="98"/>
      <c r="D31" s="111"/>
      <c r="E31" s="102" t="s">
        <v>84</v>
      </c>
      <c r="H31" s="104"/>
      <c r="I31" s="93"/>
      <c r="J31" s="50"/>
      <c r="K31" s="79"/>
      <c r="M31" s="97"/>
      <c r="N31" s="95"/>
      <c r="O31" s="96"/>
    </row>
    <row r="32" spans="1:16" s="94" customFormat="1" ht="15.75" customHeight="1">
      <c r="B32" s="98"/>
      <c r="C32" s="98"/>
      <c r="D32" s="111"/>
      <c r="E32" s="102" t="s">
        <v>82</v>
      </c>
      <c r="H32" s="104"/>
      <c r="I32" s="93"/>
      <c r="J32" s="50"/>
      <c r="K32" s="79"/>
      <c r="M32" s="97"/>
      <c r="N32" s="95"/>
      <c r="O32" s="96"/>
    </row>
    <row r="33" spans="1:230" s="94" customFormat="1" ht="15.75" customHeight="1">
      <c r="B33" s="98"/>
      <c r="C33" s="98"/>
      <c r="D33" s="111"/>
      <c r="E33" s="102" t="s">
        <v>85</v>
      </c>
      <c r="H33" s="104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2795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2795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2795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52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2013-02-15T13:37:24Z</cp:lastPrinted>
  <dcterms:created xsi:type="dcterms:W3CDTF">2000-06-29T05:08:18Z</dcterms:created>
  <dcterms:modified xsi:type="dcterms:W3CDTF">2013-02-15T13:45:23Z</dcterms:modified>
</cp:coreProperties>
</file>