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0" i="1" l="1"/>
  <c r="N24" i="1"/>
  <c r="P24" i="1" s="1"/>
  <c r="H24" i="1" s="1"/>
  <c r="J24" i="1" s="1"/>
  <c r="N22" i="1"/>
  <c r="P22" i="1" s="1"/>
  <c r="H22" i="1" s="1"/>
  <c r="L24" i="1"/>
  <c r="L22" i="1"/>
  <c r="N30" i="1"/>
  <c r="P30" i="1" s="1"/>
  <c r="L27" i="1"/>
  <c r="N27" i="1" s="1"/>
  <c r="P27" i="1" s="1"/>
  <c r="H27" i="1" s="1"/>
  <c r="J27" i="1" s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<sst xmlns="http://schemas.openxmlformats.org/spreadsheetml/2006/main" count="106" uniqueCount="90">
  <si>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</si>
  <si>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</si>
  <si>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</si>
  <si>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</si>
  <si>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</si>
  <si>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</si>
  <si>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</si>
  <si>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</si>
  <si>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</si>
  <si>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</si>
  <si>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</si>
  <si>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</si>
  <si>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</si>
  <si>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</si>
  <si>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</si>
  <si>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</si>
  <si>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</si>
  <si>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</si>
  <si>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</si>
  <si>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</si>
  <si>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</si>
  <si>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</si>
  <si>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</si>
  <si>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</si>
  <si>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</si>
  <si>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</si>
  <si>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</si>
  <si>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</si>
  <si>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</si>
  <si>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</si>
  <si>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</si>
  <si>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</si>
  <si>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</si>
  <si>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</si>
  <si>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</si>
  <si>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</si>
  <si>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</si>
  <si>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</si>
  <si>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</si>
  <si>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</si>
  <si>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</si>
  <si>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</si>
  <si>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</si>
  <si>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</si>
  <si>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</si>
  <si>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</si>
  <si>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</si>
  <si>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</si>
  <si>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</si>
  <si>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</si>
  <si>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</si>
  <si>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</si>
  <si>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</si>
  <si>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</si>
  <si>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</si>
  <si>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</si>
  <si>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</si>
  <si>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</si>
  <si>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</si>
  <si>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</si>
  <si>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</si>
  <si>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</si>
  <si>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</si>
  <si>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</si>
  <si>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</si>
  <si>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</si>
  <si>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</si>
  <si>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</si>
  <si>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</si>
  <si>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1LS19‐J</t>
  </si>
  <si>
    <t>Limit switch</t>
  </si>
  <si>
    <t>Electromagnetic flowmeter</t>
  </si>
  <si>
    <t>replacement STD924‐E1H‐00000‐S2‐A1MBMETGCRCCE1D9</t>
  </si>
  <si>
    <t>GTX31-BAAADCB-BXXAXA1-R1</t>
  </si>
  <si>
    <t>DP transmitter type GTX</t>
  </si>
  <si>
    <t>6</t>
  </si>
  <si>
    <t>MGG18F‐100PA11CC5AAA‐X‐Y</t>
  </si>
  <si>
    <r>
      <t>MGG18F‐100‐PA11PS4AA</t>
    </r>
    <r>
      <rPr>
        <b/>
        <sz val="10"/>
        <color rgb="FFFF0000"/>
        <rFont val="Arial"/>
        <family val="2"/>
      </rPr>
      <t>A-</t>
    </r>
    <r>
      <rPr>
        <b/>
        <sz val="10"/>
        <rFont val="Arial"/>
        <family val="2"/>
      </rPr>
      <t>X</t>
    </r>
    <r>
      <rPr>
        <b/>
        <sz val="10"/>
        <color rgb="FFFF0000"/>
        <rFont val="Arial"/>
        <family val="2"/>
      </rPr>
      <t>-Y</t>
    </r>
  </si>
  <si>
    <t>8</t>
  </si>
  <si>
    <t>30 Days from invoice date</t>
  </si>
  <si>
    <t>Q2013RH038</t>
  </si>
  <si>
    <t>Alberto Milli</t>
  </si>
  <si>
    <t>Terry Ferraris &amp; C. Soc. Elettronica s.r.l.</t>
  </si>
  <si>
    <t>Viale Ortles, 10</t>
  </si>
  <si>
    <t>20139 Milano</t>
  </si>
  <si>
    <t>Tel. +39025391005</t>
  </si>
  <si>
    <t>fax. +39025692864</t>
  </si>
  <si>
    <t>cell. 3357633784</t>
  </si>
  <si>
    <t>web www.terryferraris.it</t>
  </si>
  <si>
    <t>E-mail alberto.milli@terryferraris.it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</si>
</sst>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rryferraris.it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berto.milli@terryferrari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81</v>
      </c>
      <c r="E7" s="17"/>
      <c r="F7" s="85"/>
      <c r="G7" s="21"/>
      <c r="H7" s="33" t="s">
        <v>1</v>
      </c>
      <c r="I7" s="17"/>
      <c r="J7" s="77">
        <v>41311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82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85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88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89</v>
      </c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13">
        <v>1</v>
      </c>
      <c r="C22" s="113"/>
      <c r="D22" s="113" t="s">
        <v>76</v>
      </c>
      <c r="E22" s="113" t="s">
        <v>71</v>
      </c>
      <c r="G22" s="108">
        <v>2</v>
      </c>
      <c r="H22" s="105">
        <f>ROUND(P22,0)</f>
        <v>1585</v>
      </c>
      <c r="I22" s="50"/>
      <c r="J22" s="50">
        <f>G22*H22</f>
        <v>3170</v>
      </c>
      <c r="K22" s="79" t="s">
        <v>78</v>
      </c>
      <c r="L22" s="106">
        <f>504+102+36+13+10</f>
        <v>665</v>
      </c>
      <c r="M22" s="17">
        <v>0.14299999999999999</v>
      </c>
      <c r="N22" s="111">
        <f>L22*1000*M22/100</f>
        <v>950.94999999999982</v>
      </c>
      <c r="O22" s="112">
        <v>0.4</v>
      </c>
      <c r="P22" s="17">
        <f>N22/(1-O22)</f>
        <v>1584.9166666666665</v>
      </c>
    </row>
    <row r="23" spans="1:16" s="95" customFormat="1" ht="15.75" customHeight="1">
      <c r="B23" s="113"/>
      <c r="C23" s="113"/>
      <c r="D23" s="113"/>
      <c r="E23" s="113"/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113">
        <v>2</v>
      </c>
      <c r="C24" s="113"/>
      <c r="D24" s="113" t="s">
        <v>77</v>
      </c>
      <c r="E24" s="113" t="s">
        <v>71</v>
      </c>
      <c r="G24" s="109">
        <v>2</v>
      </c>
      <c r="H24" s="105">
        <f>ROUND(P24,0)</f>
        <v>1890</v>
      </c>
      <c r="I24" s="50"/>
      <c r="J24" s="50">
        <f>G24*H24</f>
        <v>3780</v>
      </c>
      <c r="K24" s="79" t="s">
        <v>78</v>
      </c>
      <c r="L24" s="107">
        <f>504+102+175+12</f>
        <v>793</v>
      </c>
      <c r="M24" s="17">
        <v>0.14299999999999999</v>
      </c>
      <c r="N24" s="111">
        <f>L24*1000*M24/100</f>
        <v>1133.9899999999998</v>
      </c>
      <c r="O24" s="112">
        <v>0.4</v>
      </c>
      <c r="P24" s="17">
        <f>N24/(1-O24)</f>
        <v>1889.9833333333331</v>
      </c>
    </row>
    <row r="25" spans="1:16" s="95" customFormat="1" ht="15.75" customHeight="1">
      <c r="B25" s="113"/>
      <c r="C25" s="113"/>
      <c r="D25" s="113"/>
      <c r="E25" s="113"/>
      <c r="G25" s="109"/>
      <c r="H25" s="105"/>
      <c r="I25" s="94"/>
      <c r="J25" s="50"/>
      <c r="K25" s="79"/>
      <c r="L25" s="107"/>
      <c r="M25" s="17"/>
      <c r="N25" s="111"/>
      <c r="O25" s="112"/>
      <c r="P25" s="17"/>
    </row>
    <row r="26" spans="1:16" s="95" customFormat="1" ht="15.75" customHeight="1">
      <c r="C26" s="113"/>
      <c r="D26" s="113" t="s">
        <v>72</v>
      </c>
      <c r="E26" s="113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113">
        <v>3</v>
      </c>
      <c r="C27" s="113"/>
      <c r="D27" s="113" t="s">
        <v>73</v>
      </c>
      <c r="E27" s="113" t="s">
        <v>74</v>
      </c>
      <c r="G27" s="109">
        <v>2</v>
      </c>
      <c r="H27" s="105">
        <f>ROUND(P27,0)</f>
        <v>723</v>
      </c>
      <c r="I27" s="50"/>
      <c r="J27" s="50">
        <f>G27*H27</f>
        <v>1446</v>
      </c>
      <c r="K27" s="79" t="s">
        <v>78</v>
      </c>
      <c r="L27" s="107">
        <f>310+5+6+11+5+20+12+5</f>
        <v>374</v>
      </c>
      <c r="M27" s="17">
        <v>0.11600000000000001</v>
      </c>
      <c r="N27" s="111">
        <f>L27*1000*M27/100</f>
        <v>433.84</v>
      </c>
      <c r="O27" s="112">
        <v>0.4</v>
      </c>
      <c r="P27" s="17">
        <f>N27/(1-O27)</f>
        <v>723.06666666666661</v>
      </c>
    </row>
    <row r="28" spans="1:16" s="95" customFormat="1" ht="15.75" customHeight="1">
      <c r="B28" s="113"/>
      <c r="C28" s="113"/>
      <c r="D28" s="113"/>
      <c r="E28" s="113"/>
      <c r="G28" s="109"/>
      <c r="H28" s="105"/>
      <c r="I28" s="94"/>
      <c r="J28" s="50"/>
      <c r="K28" s="79"/>
      <c r="L28" s="107"/>
      <c r="M28" s="17"/>
      <c r="N28" s="111"/>
      <c r="O28" s="112"/>
      <c r="P28" s="17"/>
    </row>
    <row r="29" spans="1:16" s="95" customFormat="1" ht="15.75" customHeight="1">
      <c r="B29" s="113"/>
      <c r="C29" s="113"/>
      <c r="D29" s="113"/>
      <c r="E29" s="113"/>
      <c r="G29" s="109"/>
      <c r="H29" s="105"/>
      <c r="I29" s="94"/>
      <c r="J29" s="50"/>
      <c r="K29" s="79"/>
      <c r="L29" s="107"/>
      <c r="M29" s="17"/>
      <c r="N29" s="111"/>
      <c r="O29" s="112"/>
      <c r="P29" s="17"/>
    </row>
    <row r="30" spans="1:16" s="95" customFormat="1" ht="15.75" customHeight="1">
      <c r="B30" s="113">
        <v>4</v>
      </c>
      <c r="C30" s="113"/>
      <c r="D30" s="113" t="s">
        <v>69</v>
      </c>
      <c r="E30" s="113" t="s">
        <v>70</v>
      </c>
      <c r="G30" s="109">
        <v>2</v>
      </c>
      <c r="H30" s="105">
        <v>44</v>
      </c>
      <c r="I30" s="94"/>
      <c r="J30" s="50">
        <f>G30*H30</f>
        <v>88</v>
      </c>
      <c r="K30" s="79" t="s">
        <v>75</v>
      </c>
      <c r="L30" s="107">
        <v>19.36</v>
      </c>
      <c r="N30" s="17">
        <f>L30*1.1</f>
        <v>21.295999999999999</v>
      </c>
      <c r="O30" s="112">
        <v>0.52</v>
      </c>
      <c r="P30" s="17">
        <f>N30/(1-O30)</f>
        <v>44.366666666666667</v>
      </c>
    </row>
    <row r="31" spans="1:16" s="95" customFormat="1" ht="15.75" customHeight="1">
      <c r="B31" s="113"/>
      <c r="C31" s="113"/>
      <c r="D31" s="113"/>
      <c r="E31" s="113"/>
      <c r="G31" s="109"/>
      <c r="H31" s="105"/>
      <c r="I31" s="94"/>
      <c r="J31" s="50"/>
      <c r="K31" s="79"/>
      <c r="L31" s="107"/>
      <c r="M31" s="17"/>
      <c r="N31" s="111"/>
      <c r="O31" s="112"/>
      <c r="P31" s="17"/>
    </row>
    <row r="32" spans="1:16" s="95" customFormat="1" ht="15.75" customHeight="1">
      <c r="B32" s="99"/>
      <c r="C32" s="99"/>
      <c r="E32" s="102"/>
      <c r="G32" s="109"/>
      <c r="H32" s="105"/>
      <c r="I32" s="94"/>
      <c r="J32" s="50"/>
      <c r="K32" s="79"/>
      <c r="L32" s="107"/>
      <c r="M32" s="17"/>
      <c r="N32" s="111"/>
      <c r="O32" s="112"/>
      <c r="P32" s="17"/>
    </row>
    <row r="33" spans="1:230" s="95" customFormat="1" ht="15.75" customHeight="1">
      <c r="B33" s="99"/>
      <c r="C33" s="99"/>
      <c r="D33" s="103"/>
      <c r="E33" s="102"/>
      <c r="G33" s="109"/>
      <c r="H33" s="105"/>
      <c r="I33" s="94"/>
      <c r="J33" s="50"/>
      <c r="K33" s="79"/>
      <c r="L33" s="107"/>
      <c r="M33" s="17"/>
      <c r="N33" s="111"/>
      <c r="O33" s="112"/>
      <c r="P33" s="17"/>
    </row>
    <row r="34" spans="1:230" s="95" customFormat="1" ht="15.75" customHeight="1">
      <c r="B34" s="99"/>
      <c r="C34" s="99"/>
      <c r="D34" s="103"/>
      <c r="E34" s="102"/>
      <c r="H34" s="105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8484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8484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8484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59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79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56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http://www.terryferraris.it/"/>
    <hyperlink ref="D15" r:id="rId4" display="mailto:alberto.milli@terryferraris.it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2013-02-07T08:44:10Z</dcterms:modified>
</cp:coreProperties>
</file>