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23" i="1" l="1"/>
  <c r="H23" i="1"/>
  <c r="N35" i="1"/>
  <c r="P35" i="1" s="1"/>
  <c r="H35" i="1" s="1"/>
  <c r="J35" i="1" s="1"/>
  <c r="N27" i="1"/>
  <c r="P27" i="1"/>
  <c r="H27" i="1" s="1"/>
  <c r="J27" i="1" s="1"/>
  <c r="P23" i="1"/>
  <c r="N23" i="1"/>
  <c r="L35" i="1"/>
  <c r="L27" i="1"/>
  <c r="J44" i="1" l="1"/>
  <c r="J48" i="1" s="1"/>
  <c r="J50" i="1" s="1"/>
</calcChain>
</file>

<file path=xl/sharedStrings.xml><?xml version="1.0" encoding="utf-8"?>
<sst xmlns="http://schemas.openxmlformats.org/spreadsheetml/2006/main" count="119" uniqueCount="104">
  <si>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</si>
  <si>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</si>
  <si>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</si>
  <si>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</si>
  <si>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</si>
  <si>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</si>
  <si>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</si>
  <si>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</si>
  <si>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</si>
  <si>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</si>
  <si>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</si>
  <si>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</si>
  <si>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</si>
  <si>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</si>
  <si>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</si>
  <si>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</si>
  <si>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</si>
  <si>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</si>
  <si>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</si>
  <si>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</si>
  <si>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</si>
  <si>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</si>
  <si>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</si>
  <si>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</si>
  <si>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</si>
  <si>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</si>
  <si>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</si>
  <si>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</si>
  <si>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</si>
  <si>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</si>
  <si>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</si>
  <si>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</si>
  <si>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</si>
  <si>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</si>
  <si>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</si>
  <si>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</si>
  <si>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</si>
  <si>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</si>
  <si>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</si>
  <si>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</si>
  <si>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</si>
  <si>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</si>
  <si>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</si>
  <si>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</si>
  <si>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</si>
  <si>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</si>
  <si>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</si>
  <si>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</si>
  <si>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</si>
  <si>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</si>
  <si>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</si>
  <si>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</si>
  <si>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</si>
  <si>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</si>
  <si>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</si>
  <si>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</si>
  <si>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</si>
  <si>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</si>
  <si>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</si>
  <si>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</si>
  <si>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</si>
  <si>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</si>
  <si>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</si>
  <si>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</si>
  <si>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</si>
  <si>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</si>
  <si>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</si>
  <si>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</si>
  <si>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</si>
  <si>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Q2012RH413</t>
  </si>
  <si>
    <t>Cédric VIEZ</t>
  </si>
  <si>
    <t>Ingénieur Commercial</t>
  </si>
  <si>
    <t>Honeywell Process Solution</t>
  </si>
  <si>
    <t>Honeywell Field Solutions</t>
  </si>
  <si>
    <t>Honeywell France</t>
  </si>
  <si>
    <t>+33(0)6 86 42 70 73</t>
  </si>
  <si>
    <t xml:space="preserve">cedric.viez@honeywell.com </t>
  </si>
  <si>
    <t>80356 528-001</t>
  </si>
  <si>
    <t>Electrodes DN250</t>
  </si>
  <si>
    <t>wrong part number!</t>
  </si>
  <si>
    <t>Electrodes DN100</t>
  </si>
  <si>
    <t>Electrodes DN150</t>
  </si>
  <si>
    <t>80356 405-019</t>
  </si>
  <si>
    <t>80356 405-025</t>
  </si>
  <si>
    <t>phase out in 2008</t>
  </si>
  <si>
    <t xml:space="preserve">Replacement of KIX20B-I1202SY-XSX                         </t>
  </si>
  <si>
    <t>MGG14C-MB4G-1A1X-YA</t>
  </si>
  <si>
    <t>Remote version</t>
  </si>
  <si>
    <t>Power supply: 220Vac</t>
  </si>
  <si>
    <t>with 1/4 NPT electrical connection</t>
  </si>
  <si>
    <t>With display</t>
  </si>
  <si>
    <t>Output: 4-20mA</t>
  </si>
  <si>
    <t>4-20mA with communication with SFC</t>
  </si>
  <si>
    <t>PFA liner</t>
  </si>
  <si>
    <t>Electrodes : SS316L</t>
  </si>
  <si>
    <t>Grounding rings : SS316</t>
  </si>
  <si>
    <t>Remote version with G1/4 connection</t>
  </si>
  <si>
    <t>MGG18F-300PD11LS4AAA-X-YK</t>
  </si>
  <si>
    <t>With tag (to ge given at order level)</t>
  </si>
  <si>
    <t>8</t>
  </si>
  <si>
    <t>30 days from invoice date</t>
  </si>
  <si>
    <t>Flange Din PN10</t>
  </si>
  <si>
    <t xml:space="preserve">MagneW detector </t>
  </si>
  <si>
    <t>MagneW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</si>
</sst>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rgb="FF558ED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18" fillId="0" borderId="0" xfId="0" applyFont="1" applyAlignment="1">
      <alignment vertical="center"/>
    </xf>
    <xf numFmtId="1" fontId="9" fillId="0" borderId="0" xfId="3" applyNumberFormat="1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3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70</v>
      </c>
      <c r="E7" s="17"/>
      <c r="F7" s="85"/>
      <c r="G7" s="21"/>
      <c r="H7" s="33" t="s">
        <v>1</v>
      </c>
      <c r="I7" s="17"/>
      <c r="J7" s="77">
        <v>41234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18" t="s">
        <v>77</v>
      </c>
      <c r="E22" s="102" t="s">
        <v>78</v>
      </c>
      <c r="G22" s="110">
        <v>2</v>
      </c>
      <c r="H22" s="121" t="s">
        <v>79</v>
      </c>
      <c r="I22" s="50"/>
      <c r="J22" s="50"/>
      <c r="K22" s="79"/>
      <c r="L22" s="108"/>
      <c r="N22" s="113"/>
      <c r="O22" s="114"/>
    </row>
    <row r="23" spans="1:16" s="95" customFormat="1" ht="15.75" customHeight="1">
      <c r="B23" s="103">
        <v>2</v>
      </c>
      <c r="C23" s="100"/>
      <c r="D23" s="118" t="s">
        <v>82</v>
      </c>
      <c r="E23" s="102" t="s">
        <v>80</v>
      </c>
      <c r="G23" s="111">
        <v>2</v>
      </c>
      <c r="H23" s="50">
        <f>ROUND(P23,0)</f>
        <v>59</v>
      </c>
      <c r="I23" s="94"/>
      <c r="J23" s="95">
        <f>G23*H23</f>
        <v>118</v>
      </c>
      <c r="K23" s="79" t="s">
        <v>99</v>
      </c>
      <c r="L23" s="109">
        <v>6600</v>
      </c>
      <c r="M23" s="98">
        <v>0.45</v>
      </c>
      <c r="N23" s="96">
        <f>L23*M23/100</f>
        <v>29.7</v>
      </c>
      <c r="O23" s="97">
        <v>0.5</v>
      </c>
      <c r="P23" s="95">
        <f>N23/(1-O23)</f>
        <v>59.4</v>
      </c>
    </row>
    <row r="24" spans="1:16" s="95" customFormat="1" ht="15.75" customHeight="1">
      <c r="B24" s="100">
        <v>3</v>
      </c>
      <c r="C24" s="100"/>
      <c r="D24" s="118" t="s">
        <v>83</v>
      </c>
      <c r="E24" s="102" t="s">
        <v>81</v>
      </c>
      <c r="G24" s="111">
        <v>2</v>
      </c>
      <c r="H24" s="121" t="s">
        <v>84</v>
      </c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20"/>
      <c r="E25" s="102"/>
      <c r="G25" s="111"/>
      <c r="H25" s="121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C26" s="100"/>
      <c r="D26" s="122" t="s">
        <v>85</v>
      </c>
      <c r="E26" s="104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>
        <v>4</v>
      </c>
      <c r="C27" s="100"/>
      <c r="D27" s="105" t="s">
        <v>86</v>
      </c>
      <c r="E27" s="104" t="s">
        <v>103</v>
      </c>
      <c r="G27" s="111">
        <v>1</v>
      </c>
      <c r="H27" s="50">
        <f>ROUND(P27,0)</f>
        <v>831</v>
      </c>
      <c r="I27" s="94"/>
      <c r="J27" s="95">
        <f>G27*H27</f>
        <v>831</v>
      </c>
      <c r="K27" s="79" t="s">
        <v>99</v>
      </c>
      <c r="L27" s="109">
        <f>315+45+20</f>
        <v>380</v>
      </c>
      <c r="M27" s="17">
        <v>0.153</v>
      </c>
      <c r="N27" s="96">
        <f>L27*M27*1000/100</f>
        <v>581.4</v>
      </c>
      <c r="O27" s="97">
        <v>0.3</v>
      </c>
      <c r="P27" s="95">
        <f>N27/(1-O27)</f>
        <v>830.57142857142856</v>
      </c>
    </row>
    <row r="28" spans="1:16" s="95" customFormat="1" ht="15.75" customHeight="1">
      <c r="B28" s="100"/>
      <c r="C28" s="100"/>
      <c r="D28" s="105"/>
      <c r="E28" s="104" t="s">
        <v>87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88</v>
      </c>
      <c r="H29" s="107"/>
      <c r="I29" s="94"/>
      <c r="J29" s="50"/>
      <c r="K29" s="79"/>
      <c r="M29" s="98"/>
      <c r="N29" s="96"/>
      <c r="O29" s="97"/>
    </row>
    <row r="30" spans="1:16" s="95" customFormat="1" ht="15.75" customHeight="1">
      <c r="B30" s="100"/>
      <c r="C30" s="100"/>
      <c r="D30" s="105"/>
      <c r="E30" s="104" t="s">
        <v>90</v>
      </c>
      <c r="H30" s="107"/>
      <c r="I30" s="94"/>
      <c r="J30" s="50"/>
      <c r="K30" s="79"/>
      <c r="M30" s="98"/>
      <c r="N30" s="96"/>
      <c r="O30" s="97"/>
    </row>
    <row r="31" spans="1:16" s="95" customFormat="1" ht="15.75" customHeight="1">
      <c r="B31" s="100"/>
      <c r="C31" s="100"/>
      <c r="D31" s="105"/>
      <c r="E31" s="104" t="s">
        <v>89</v>
      </c>
      <c r="H31" s="107"/>
      <c r="I31" s="94"/>
      <c r="J31" s="50"/>
      <c r="K31" s="79"/>
      <c r="M31" s="98"/>
      <c r="N31" s="96"/>
      <c r="O31" s="97"/>
    </row>
    <row r="32" spans="1:16" s="95" customFormat="1" ht="15.75" customHeight="1">
      <c r="B32" s="100"/>
      <c r="C32" s="100"/>
      <c r="D32" s="105"/>
      <c r="E32" s="104" t="s">
        <v>91</v>
      </c>
      <c r="H32" s="107"/>
      <c r="I32" s="94"/>
      <c r="J32" s="50"/>
      <c r="K32" s="79"/>
      <c r="M32" s="98"/>
      <c r="N32" s="96"/>
      <c r="O32" s="97"/>
    </row>
    <row r="33" spans="1:16" s="95" customFormat="1" ht="15.75" customHeight="1">
      <c r="B33" s="100"/>
      <c r="C33" s="100"/>
      <c r="D33" s="105"/>
      <c r="E33" s="104" t="s">
        <v>92</v>
      </c>
      <c r="H33" s="107"/>
      <c r="I33" s="94"/>
      <c r="J33" s="50"/>
      <c r="K33" s="79"/>
      <c r="M33" s="98"/>
      <c r="N33" s="96"/>
      <c r="O33" s="97"/>
    </row>
    <row r="34" spans="1:16" s="95" customFormat="1" ht="15.75" customHeight="1">
      <c r="B34" s="100"/>
      <c r="C34" s="100"/>
      <c r="D34" s="105"/>
      <c r="E34" s="104"/>
      <c r="H34" s="107"/>
      <c r="I34" s="94"/>
      <c r="J34" s="50"/>
      <c r="K34" s="79"/>
      <c r="M34" s="98"/>
      <c r="N34" s="96"/>
      <c r="O34" s="97"/>
    </row>
    <row r="35" spans="1:16" s="95" customFormat="1" ht="15.75" customHeight="1">
      <c r="B35" s="100">
        <v>5</v>
      </c>
      <c r="C35" s="100"/>
      <c r="D35" s="105" t="s">
        <v>97</v>
      </c>
      <c r="E35" s="104" t="s">
        <v>102</v>
      </c>
      <c r="G35" s="95">
        <v>1</v>
      </c>
      <c r="H35" s="50">
        <f>ROUND(P35,0)</f>
        <v>5765</v>
      </c>
      <c r="I35" s="94"/>
      <c r="J35" s="95">
        <f>G35*H35</f>
        <v>5765</v>
      </c>
      <c r="K35" s="79" t="s">
        <v>99</v>
      </c>
      <c r="L35" s="95">
        <f>2736+70+12+4</f>
        <v>2822</v>
      </c>
      <c r="M35" s="98">
        <v>0.14299999999999999</v>
      </c>
      <c r="N35" s="96">
        <f>L35*M35*1000/100</f>
        <v>4035.46</v>
      </c>
      <c r="O35" s="97">
        <v>0.3</v>
      </c>
      <c r="P35" s="95">
        <f>N35/(1-O35)</f>
        <v>5764.942857142858</v>
      </c>
    </row>
    <row r="36" spans="1:16" s="95" customFormat="1" ht="15.75" customHeight="1">
      <c r="B36" s="100"/>
      <c r="C36" s="100"/>
      <c r="D36" s="105"/>
      <c r="E36" s="104" t="s">
        <v>93</v>
      </c>
      <c r="H36" s="107"/>
      <c r="I36" s="94"/>
      <c r="J36" s="94"/>
      <c r="K36" s="94"/>
    </row>
    <row r="37" spans="1:16" s="95" customFormat="1" ht="15.75" customHeight="1">
      <c r="B37" s="100"/>
      <c r="C37" s="100"/>
      <c r="D37" s="105"/>
      <c r="E37" s="104" t="s">
        <v>101</v>
      </c>
      <c r="H37" s="107"/>
      <c r="I37" s="94"/>
      <c r="J37" s="94"/>
      <c r="K37" s="94"/>
    </row>
    <row r="38" spans="1:16" s="95" customFormat="1" ht="15.75" customHeight="1">
      <c r="B38" s="100"/>
      <c r="C38" s="100"/>
      <c r="D38" s="105"/>
      <c r="E38" s="104" t="s">
        <v>94</v>
      </c>
      <c r="H38" s="107"/>
      <c r="I38" s="94"/>
      <c r="J38" s="94"/>
      <c r="K38" s="94"/>
    </row>
    <row r="39" spans="1:16" s="95" customFormat="1" ht="15.75" customHeight="1">
      <c r="B39" s="100"/>
      <c r="C39" s="100"/>
      <c r="D39" s="105"/>
      <c r="E39" s="104" t="s">
        <v>95</v>
      </c>
      <c r="H39" s="107"/>
      <c r="I39" s="94"/>
      <c r="J39" s="94"/>
      <c r="K39" s="94"/>
    </row>
    <row r="40" spans="1:16" s="95" customFormat="1" ht="15.75" customHeight="1">
      <c r="B40" s="100"/>
      <c r="C40" s="100"/>
      <c r="D40" s="105"/>
      <c r="E40" s="104" t="s">
        <v>96</v>
      </c>
      <c r="H40" s="107"/>
      <c r="I40" s="94"/>
      <c r="J40" s="94"/>
      <c r="K40" s="94"/>
    </row>
    <row r="41" spans="1:16" s="95" customFormat="1" ht="15.75" customHeight="1">
      <c r="B41" s="100"/>
      <c r="C41" s="100"/>
      <c r="D41" s="105"/>
      <c r="E41" s="104" t="s">
        <v>98</v>
      </c>
      <c r="H41" s="107"/>
      <c r="I41" s="94"/>
      <c r="J41" s="94"/>
      <c r="K41" s="94"/>
    </row>
    <row r="42" spans="1:16" s="95" customFormat="1" ht="15.75" customHeight="1">
      <c r="B42" s="100"/>
      <c r="C42" s="100"/>
      <c r="D42" s="105"/>
      <c r="E42" s="104"/>
      <c r="H42" s="107"/>
      <c r="I42" s="94"/>
      <c r="J42" s="94"/>
      <c r="K42" s="94"/>
    </row>
    <row r="43" spans="1:16" ht="15.75" customHeight="1" thickBot="1">
      <c r="A43" s="17"/>
      <c r="B43" s="61"/>
      <c r="C43" s="62"/>
      <c r="D43" s="63"/>
      <c r="E43" s="64"/>
      <c r="F43" s="65"/>
      <c r="G43" s="93"/>
      <c r="H43" s="66"/>
      <c r="I43" s="67"/>
      <c r="J43" s="67"/>
      <c r="K43" s="80"/>
    </row>
    <row r="44" spans="1:16" ht="15.75" customHeight="1">
      <c r="A44" s="17"/>
      <c r="B44" s="11"/>
      <c r="C44" s="11"/>
      <c r="D44" s="12"/>
      <c r="E44" s="21"/>
      <c r="F44" s="11"/>
      <c r="G44" s="33" t="s">
        <v>26</v>
      </c>
      <c r="H44" s="51" t="s">
        <v>4</v>
      </c>
      <c r="I44" s="50"/>
      <c r="J44" s="50">
        <f>SUM(J21:J43)</f>
        <v>6714</v>
      </c>
      <c r="K44" s="60"/>
    </row>
    <row r="45" spans="1:16" ht="15.75" customHeight="1">
      <c r="A45" s="17"/>
      <c r="B45" s="11"/>
      <c r="C45" s="11"/>
      <c r="D45" s="12"/>
      <c r="E45" s="44"/>
      <c r="F45" s="42"/>
      <c r="G45" s="43" t="s">
        <v>19</v>
      </c>
      <c r="H45" s="52" t="s">
        <v>4</v>
      </c>
      <c r="I45" s="53"/>
      <c r="J45" s="53">
        <v>150</v>
      </c>
      <c r="K45" s="58"/>
    </row>
    <row r="46" spans="1:16" ht="15.75" customHeight="1">
      <c r="A46" s="17"/>
      <c r="B46" s="11"/>
      <c r="C46" s="11"/>
      <c r="D46" s="12"/>
      <c r="E46" s="45"/>
      <c r="F46" s="46"/>
      <c r="G46" s="57" t="s">
        <v>2</v>
      </c>
      <c r="H46" s="54" t="s">
        <v>4</v>
      </c>
      <c r="I46" s="55"/>
      <c r="J46" s="55">
        <v>0</v>
      </c>
      <c r="K46" s="59"/>
    </row>
    <row r="47" spans="1:16" ht="15.75" customHeight="1" thickBot="1">
      <c r="A47" s="17"/>
      <c r="B47" s="62"/>
      <c r="C47" s="62"/>
      <c r="D47" s="61"/>
      <c r="E47" s="70"/>
      <c r="F47" s="71"/>
      <c r="G47" s="72" t="s">
        <v>20</v>
      </c>
      <c r="H47" s="73" t="s">
        <v>4</v>
      </c>
      <c r="I47" s="74"/>
      <c r="J47" s="74"/>
      <c r="K47" s="75"/>
    </row>
    <row r="48" spans="1:16" ht="15.75" customHeight="1">
      <c r="A48" s="17"/>
      <c r="B48" s="11"/>
      <c r="C48" s="11"/>
      <c r="D48" s="12"/>
      <c r="E48" s="21"/>
      <c r="F48" s="11"/>
      <c r="G48" s="31" t="s">
        <v>33</v>
      </c>
      <c r="H48" s="51" t="s">
        <v>4</v>
      </c>
      <c r="I48" s="50"/>
      <c r="J48" s="50">
        <f>IF(J44&lt;150, 150, J44)</f>
        <v>6714</v>
      </c>
      <c r="K48" s="60"/>
    </row>
    <row r="49" spans="1:230" ht="15.75" customHeight="1" thickBot="1">
      <c r="A49" s="17"/>
      <c r="B49" s="62"/>
      <c r="C49" s="62"/>
      <c r="D49" s="61"/>
      <c r="E49" s="64"/>
      <c r="F49" s="62"/>
      <c r="G49" s="68" t="s">
        <v>32</v>
      </c>
      <c r="H49" s="66" t="s">
        <v>4</v>
      </c>
      <c r="I49" s="67"/>
      <c r="J49" s="67"/>
      <c r="K49" s="69"/>
    </row>
    <row r="50" spans="1:230" ht="15.75" customHeight="1">
      <c r="A50" s="17"/>
      <c r="B50" s="11"/>
      <c r="C50" s="11"/>
      <c r="D50" s="12"/>
      <c r="E50" s="17"/>
      <c r="F50" s="11"/>
      <c r="G50" s="56" t="s">
        <v>26</v>
      </c>
      <c r="H50" s="51" t="s">
        <v>4</v>
      </c>
      <c r="I50" s="50"/>
      <c r="J50" s="51">
        <f>SUM(J48:J49)</f>
        <v>6714</v>
      </c>
      <c r="K50" s="60"/>
    </row>
    <row r="51" spans="1:230" ht="15.75" customHeight="1">
      <c r="A51" s="17"/>
      <c r="B51" s="11"/>
      <c r="C51" s="11"/>
      <c r="D51" s="12"/>
      <c r="E51" s="17"/>
      <c r="F51" s="11"/>
      <c r="G51" s="56"/>
      <c r="H51" s="51"/>
      <c r="I51" s="50"/>
      <c r="J51" s="51"/>
      <c r="K51" s="60"/>
    </row>
    <row r="52" spans="1:230" s="17" customFormat="1" ht="15.75" customHeight="1">
      <c r="B52" s="27" t="s">
        <v>42</v>
      </c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7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44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31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59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60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61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C61" s="11"/>
      <c r="D61" s="76" t="s">
        <v>34</v>
      </c>
      <c r="E61" s="11"/>
      <c r="F61" s="11"/>
      <c r="G61" s="13"/>
      <c r="H61" s="14"/>
      <c r="I61" s="11"/>
      <c r="J61" s="78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56" t="s">
        <v>35</v>
      </c>
      <c r="E62" s="18" t="s">
        <v>52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56"/>
      <c r="E63" s="18" t="s">
        <v>53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36</v>
      </c>
      <c r="E64" s="90" t="s">
        <v>100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37</v>
      </c>
      <c r="E65" s="17" t="s">
        <v>5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38</v>
      </c>
      <c r="E66" s="22" t="s">
        <v>21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39</v>
      </c>
      <c r="E67" s="23" t="s">
        <v>48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40</v>
      </c>
      <c r="E68" s="17" t="s">
        <v>49</v>
      </c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 t="s">
        <v>41</v>
      </c>
      <c r="E69" s="11" t="s">
        <v>22</v>
      </c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43</v>
      </c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8"/>
      <c r="C74" s="8"/>
      <c r="D74" s="11"/>
      <c r="E74" s="11"/>
      <c r="F74" s="11"/>
      <c r="G74" s="24"/>
      <c r="H74" s="11"/>
      <c r="I74" s="11"/>
      <c r="J74" s="24"/>
      <c r="K74" s="25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 t="s">
        <v>57</v>
      </c>
      <c r="C75" s="11"/>
      <c r="D75" s="11"/>
      <c r="E75" s="11"/>
      <c r="F75" s="11"/>
      <c r="G75" s="24"/>
      <c r="H75" s="11"/>
      <c r="I75" s="11"/>
      <c r="J75" s="24"/>
      <c r="K75" s="24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 t="s">
        <v>56</v>
      </c>
      <c r="C76" s="8"/>
      <c r="D76" s="11"/>
      <c r="E76" s="11"/>
      <c r="F76" s="11"/>
      <c r="G76" s="24"/>
      <c r="H76" s="11"/>
      <c r="I76" s="11"/>
      <c r="J76" s="24"/>
      <c r="K76" s="24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3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2012-11-21T13:50:36Z</cp:lastPrinted>
  <dcterms:created xsi:type="dcterms:W3CDTF">2000-06-29T05:08:18Z</dcterms:created>
  <dcterms:modified xsi:type="dcterms:W3CDTF">2012-11-21T13:51:23Z</dcterms:modified>
</cp:coreProperties>
</file>