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QUOTE!$A$1:$K$122</definedName>
  </definedNames>
  <calcPr calcId="145621"/>
</workbook>
</file>

<file path=xl/calcChain.xml><?xml version="1.0" encoding="utf-8"?>
<calcChain xmlns="http://schemas.openxmlformats.org/spreadsheetml/2006/main">
  <c r="L86" i="1" l="1"/>
  <c r="N86" i="1" s="1"/>
  <c r="P86" i="1" s="1"/>
  <c r="H86" i="1" s="1"/>
  <c r="J86" i="1" s="1"/>
  <c r="L84" i="1"/>
  <c r="N84" i="1" s="1"/>
  <c r="P84" i="1" s="1"/>
  <c r="H84" i="1" s="1"/>
  <c r="J84" i="1" s="1"/>
  <c r="L82" i="1"/>
  <c r="N82" i="1" s="1"/>
  <c r="P82" i="1" s="1"/>
  <c r="H82" i="1" s="1"/>
  <c r="J82" i="1" s="1"/>
  <c r="L76" i="1"/>
  <c r="L53" i="1" l="1"/>
  <c r="N53" i="1" s="1"/>
  <c r="P53" i="1" s="1"/>
  <c r="H53" i="1" s="1"/>
  <c r="J53" i="1" s="1"/>
  <c r="N76" i="1"/>
  <c r="P76" i="1" s="1"/>
  <c r="H76" i="1" s="1"/>
  <c r="J76" i="1" s="1"/>
  <c r="L73" i="1"/>
  <c r="N73" i="1" s="1"/>
  <c r="P73" i="1" s="1"/>
  <c r="H73" i="1" s="1"/>
  <c r="J73" i="1" s="1"/>
  <c r="L74" i="1"/>
  <c r="N74" i="1" s="1"/>
  <c r="P74" i="1" s="1"/>
  <c r="H74" i="1" s="1"/>
  <c r="J74" i="1" s="1"/>
  <c r="L71" i="1"/>
  <c r="N71" i="1" s="1"/>
  <c r="P71" i="1" s="1"/>
  <c r="H71" i="1" s="1"/>
  <c r="J71" i="1" s="1"/>
  <c r="L69" i="1"/>
  <c r="N69" i="1" s="1"/>
  <c r="P69" i="1" s="1"/>
  <c r="H69" i="1" s="1"/>
  <c r="J69" i="1" s="1"/>
  <c r="L67" i="1"/>
  <c r="N67" i="1" s="1"/>
  <c r="P67" i="1" s="1"/>
  <c r="H67" i="1" s="1"/>
  <c r="J67" i="1" s="1"/>
  <c r="L66" i="1"/>
  <c r="N66" i="1" s="1"/>
  <c r="P66" i="1" s="1"/>
  <c r="H66" i="1" s="1"/>
  <c r="J66" i="1" s="1"/>
  <c r="L64" i="1"/>
  <c r="N64" i="1" s="1"/>
  <c r="P64" i="1" s="1"/>
  <c r="H64" i="1" s="1"/>
  <c r="J64" i="1" s="1"/>
  <c r="L63" i="1"/>
  <c r="N63" i="1" s="1"/>
  <c r="P63" i="1" s="1"/>
  <c r="H63" i="1" s="1"/>
  <c r="J63" i="1" s="1"/>
  <c r="N62" i="1"/>
  <c r="P62" i="1" s="1"/>
  <c r="H62" i="1" s="1"/>
  <c r="J62" i="1" s="1"/>
  <c r="L62" i="1"/>
  <c r="L61" i="1"/>
  <c r="N61" i="1" s="1"/>
  <c r="P61" i="1" s="1"/>
  <c r="H61" i="1" s="1"/>
  <c r="J61" i="1" s="1"/>
  <c r="L59" i="1"/>
  <c r="N59" i="1" s="1"/>
  <c r="P59" i="1" s="1"/>
  <c r="H59" i="1" s="1"/>
  <c r="J59" i="1" s="1"/>
  <c r="L52" i="1"/>
  <c r="N52" i="1" s="1"/>
  <c r="P52" i="1" s="1"/>
  <c r="H52" i="1" s="1"/>
  <c r="J52" i="1" s="1"/>
  <c r="L51" i="1"/>
  <c r="N51" i="1" s="1"/>
  <c r="P51" i="1" s="1"/>
  <c r="H51" i="1" s="1"/>
  <c r="J51" i="1" s="1"/>
  <c r="L50" i="1"/>
  <c r="N50" i="1" s="1"/>
  <c r="P50" i="1" s="1"/>
  <c r="H50" i="1" s="1"/>
  <c r="J50" i="1" s="1"/>
  <c r="L48" i="1"/>
  <c r="N48" i="1" s="1"/>
  <c r="P48" i="1" s="1"/>
  <c r="H48" i="1" s="1"/>
  <c r="J48" i="1" s="1"/>
  <c r="L47" i="1"/>
  <c r="N47" i="1" s="1"/>
  <c r="P47" i="1" s="1"/>
  <c r="H47" i="1" s="1"/>
  <c r="J47" i="1" s="1"/>
  <c r="L46" i="1"/>
  <c r="N46" i="1"/>
  <c r="P46" i="1" s="1"/>
  <c r="H46" i="1" s="1"/>
  <c r="J46" i="1" s="1"/>
  <c r="L44" i="1"/>
  <c r="N44" i="1" s="1"/>
  <c r="P44" i="1" s="1"/>
  <c r="H44" i="1" s="1"/>
  <c r="J44" i="1" s="1"/>
  <c r="L43" i="1"/>
  <c r="N43" i="1" s="1"/>
  <c r="P43" i="1" s="1"/>
  <c r="H43" i="1" s="1"/>
  <c r="J43" i="1" s="1"/>
  <c r="L42" i="1"/>
  <c r="N42" i="1" s="1"/>
  <c r="P42" i="1" s="1"/>
  <c r="H42" i="1" s="1"/>
  <c r="J42" i="1" s="1"/>
  <c r="L41" i="1"/>
  <c r="N41" i="1" s="1"/>
  <c r="P41" i="1" s="1"/>
  <c r="H41" i="1" s="1"/>
  <c r="J41" i="1" s="1"/>
  <c r="L40" i="1"/>
  <c r="N40" i="1" s="1"/>
  <c r="P40" i="1" s="1"/>
  <c r="H40" i="1" s="1"/>
  <c r="J40" i="1" s="1"/>
  <c r="L39" i="1"/>
  <c r="N39" i="1" s="1"/>
  <c r="P39" i="1" s="1"/>
  <c r="H39" i="1" s="1"/>
  <c r="J39" i="1" s="1"/>
  <c r="L38" i="1"/>
  <c r="N38" i="1" s="1"/>
  <c r="P38" i="1" s="1"/>
  <c r="H38" i="1" s="1"/>
  <c r="J38" i="1" s="1"/>
  <c r="L37" i="1"/>
  <c r="N37" i="1" s="1"/>
  <c r="P37" i="1" s="1"/>
  <c r="H37" i="1" s="1"/>
  <c r="J37" i="1" s="1"/>
  <c r="L36" i="1"/>
  <c r="N36" i="1" s="1"/>
  <c r="P36" i="1" s="1"/>
  <c r="H36" i="1" s="1"/>
  <c r="J36" i="1" s="1"/>
  <c r="L35" i="1"/>
  <c r="N35" i="1" s="1"/>
  <c r="P35" i="1" s="1"/>
  <c r="H35" i="1" s="1"/>
  <c r="J35" i="1" s="1"/>
  <c r="L34" i="1"/>
  <c r="N34" i="1" s="1"/>
  <c r="P34" i="1" s="1"/>
  <c r="H34" i="1" s="1"/>
  <c r="J34" i="1" s="1"/>
  <c r="L33" i="1"/>
  <c r="N33" i="1" s="1"/>
  <c r="P33" i="1" s="1"/>
  <c r="H33" i="1" s="1"/>
  <c r="J33" i="1" s="1"/>
  <c r="L32" i="1"/>
  <c r="N32" i="1" s="1"/>
  <c r="P32" i="1" s="1"/>
  <c r="H32" i="1" s="1"/>
  <c r="J32" i="1" s="1"/>
  <c r="L31" i="1"/>
  <c r="N31" i="1" s="1"/>
  <c r="P31" i="1" s="1"/>
  <c r="H31" i="1" s="1"/>
  <c r="J31" i="1" s="1"/>
  <c r="L30" i="1"/>
  <c r="N30" i="1" s="1"/>
  <c r="P30" i="1" s="1"/>
  <c r="H30" i="1" s="1"/>
  <c r="J30" i="1" s="1"/>
  <c r="L29" i="1"/>
  <c r="N29" i="1" s="1"/>
  <c r="P29" i="1" s="1"/>
  <c r="H29" i="1" s="1"/>
  <c r="J29" i="1" s="1"/>
  <c r="L28" i="1"/>
  <c r="N28" i="1" s="1"/>
  <c r="P28" i="1" s="1"/>
  <c r="H28" i="1" s="1"/>
  <c r="J28" i="1" s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6" i="1" s="1"/>
  <c r="B47" i="1" s="1"/>
  <c r="B48" i="1" s="1"/>
  <c r="B50" i="1" s="1"/>
  <c r="B51" i="1" s="1"/>
  <c r="B52" i="1" s="1"/>
  <c r="B53" i="1" s="1"/>
  <c r="B74" i="1" s="1"/>
  <c r="B76" i="1" s="1"/>
  <c r="B82" i="1" s="1"/>
  <c r="B84" i="1" s="1"/>
  <c r="B86" i="1" s="1"/>
  <c r="N22" i="1"/>
  <c r="L22" i="1"/>
  <c r="P22" i="1" l="1"/>
  <c r="H22" i="1" s="1"/>
  <c r="J22" i="1" l="1"/>
  <c r="J90" i="1" l="1"/>
  <c r="J94" i="1" s="1"/>
  <c r="J96" i="1" s="1"/>
</calcChain>
</file>

<file path=xl/sharedStrings.xml><?xml version="1.0" encoding="utf-8"?>
<sst xmlns="http://schemas.openxmlformats.org/spreadsheetml/2006/main" count="259" uniqueCount="125">
  <si>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</si>
  <si>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</si>
  <si>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</si>
  <si>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</si>
  <si>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</si>
  <si>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</si>
  <si>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</si>
  <si>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</si>
  <si>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</si>
  <si>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</si>
  <si>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</si>
  <si>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</si>
  <si>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</si>
  <si>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</si>
  <si>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</si>
  <si>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</si>
  <si>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</si>
  <si>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</si>
  <si>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</si>
  <si>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</si>
  <si>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</si>
  <si>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</si>
  <si>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</si>
  <si>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</si>
  <si>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</si>
  <si>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</si>
  <si>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</si>
  <si>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</si>
  <si>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</si>
  <si>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</si>
  <si>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</si>
  <si>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</si>
  <si>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</si>
  <si>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</si>
  <si>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</si>
  <si>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</si>
  <si>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</si>
  <si>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</si>
  <si>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</si>
  <si>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</si>
  <si>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</si>
  <si>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</si>
  <si>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</si>
  <si>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</si>
  <si>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</si>
  <si>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</si>
  <si>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</si>
  <si>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</si>
  <si>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</si>
  <si>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</si>
  <si>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</si>
  <si>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</si>
  <si>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</si>
  <si>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</si>
  <si>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</si>
  <si>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</si>
  <si>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</si>
  <si>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</si>
  <si>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</si>
  <si>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</si>
  <si>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</si>
  <si>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</si>
  <si>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</si>
  <si>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</si>
  <si>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</si>
  <si>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</si>
  <si>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</si>
  <si>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</si>
  <si>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</si>
  <si>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</si>
  <si>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fax: +7(342) 2337774</t>
  </si>
  <si>
    <t>Dear Regis-san</t>
  </si>
  <si>
    <t>Mrs. Nataliya Isupova (Malyshevskaya),</t>
  </si>
  <si>
    <t>Head of International Trade Department,</t>
  </si>
  <si>
    <t>JSCo "Minudobreniya", Perm, Russia</t>
  </si>
  <si>
    <t>tel: +7(342) 2207367; +7(342) 220-73-98 (515)</t>
  </si>
  <si>
    <t>e-mail: malyshevskaja@zmuperm.ru</t>
  </si>
  <si>
    <t>regards</t>
  </si>
  <si>
    <t>sugimoto</t>
  </si>
  <si>
    <t>pls go ahead the positioner with the same additional L/P and new TOKUMI No : V93-7939-00 as the attached</t>
  </si>
  <si>
    <t>On Wed, 31 Oct 2012 09:11:41 +0100</t>
  </si>
  <si>
    <t>Houllier Regis &lt;regis.houllier@airlitec.com&gt; wrote:</t>
  </si>
  <si>
    <t>&gt;Dear Sugimoto san,</t>
  </si>
  <si>
    <t>&gt; </t>
  </si>
  <si>
    <t>&gt;We have again a new inquiry for budget preparation from Minudobreynia</t>
  </si>
  <si>
    <t>&gt;for 40 positionner AVP and Gland packing for attached valves</t>
  </si>
  <si>
    <t>&gt;Can you confirm extra cost for option 7 Ghos approval at 20Kyen as said early this year?</t>
  </si>
  <si>
    <t>&gt;</t>
  </si>
  <si>
    <t>&gt;(1) AVP302-7 for Minudrobrenya</t>
  </si>
  <si>
    <t>&gt;Tokumi No : V93-6415-00</t>
  </si>
  <si>
    <t>&gt;AVP302-7[][][][]-[][][][]-[]9</t>
  </si>
  <si>
    <t>&gt;addtional L/P JPY20,000- / unit</t>
  </si>
  <si>
    <t>&gt;from AVP302-X[][][][]-[][][][]-[]9</t>
  </si>
  <si>
    <t>AVP302-7SD2B-XDYJ-9</t>
  </si>
  <si>
    <t>AVP Positioner</t>
  </si>
  <si>
    <t>Hart Type</t>
  </si>
  <si>
    <t>Gost approved</t>
  </si>
  <si>
    <t>Air pressure : 150 to 300Kpas</t>
  </si>
  <si>
    <t>No pressure regulator</t>
  </si>
  <si>
    <t>With mounting bracket Stainless steel for VA4, VA5</t>
  </si>
  <si>
    <t>AVP302-7SD2B- XDYW-9</t>
  </si>
  <si>
    <t>dito With mounting bracket Stainless steel for VA1 - VA3</t>
  </si>
  <si>
    <t>dito With mounting bracket Stainless steel for VA1 - VA6</t>
  </si>
  <si>
    <t>3 months</t>
  </si>
  <si>
    <t>AVP302-7SD2B- XDMC-9</t>
  </si>
  <si>
    <t>dito With mounting bracket Stainless steel for Maso 37, 38</t>
  </si>
  <si>
    <t xml:space="preserve">dito With mounting bracket Stainless steel for SLOP </t>
  </si>
  <si>
    <t>AVP302-7SD2B- XDY2-W9</t>
  </si>
  <si>
    <t>with reversing relay for double acting actuator</t>
  </si>
  <si>
    <t>AVP302-7SD2B- XDFB-9</t>
  </si>
  <si>
    <t>dito With mounting bracket Stainless steel for fisher</t>
  </si>
  <si>
    <t>Q2012RH387</t>
  </si>
  <si>
    <t>AVP302-7SD1B- XDYW-9</t>
  </si>
  <si>
    <t>Air pressure : 130 to 150Kpas</t>
  </si>
  <si>
    <t>AVP302-7SD2B- XDYJ-9</t>
  </si>
  <si>
    <t>dito With mounting bracket Stainless steel for VA4 - VA5</t>
  </si>
  <si>
    <t>AVP202-ESD2B-X5YJ-M</t>
  </si>
  <si>
    <t>AVP Positioner remote type</t>
  </si>
  <si>
    <t>Hart Type, TIIS Flame proof</t>
  </si>
  <si>
    <t>Cable length : 5 meters</t>
  </si>
  <si>
    <t>With mounting bracket Stainless steel for VA4 - VA5</t>
  </si>
  <si>
    <t>AVP202-ESD3B-XTXX-M</t>
  </si>
  <si>
    <t>Air pressure : 300 to 400Kpas</t>
  </si>
  <si>
    <t>Cable length : 10 meters</t>
  </si>
  <si>
    <t>Without mounting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</si>
</sst>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2" applyAlignment="1" applyProtection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lyshevskaja@zmuperm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29"/>
  <sheetViews>
    <sheetView tabSelected="1" zoomScaleNormal="100" workbookViewId="0">
      <selection activeCell="L92" sqref="L9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75" style="1" customWidth="1"/>
    <col min="5" max="5" width="29.375" style="1" customWidth="1"/>
    <col min="6" max="6" width="23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125" style="84" bestFit="1" customWidth="1"/>
    <col min="13" max="13" width="9" style="84" customWidth="1"/>
    <col min="14" max="14" width="11.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  <c r="M2" s="117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117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 s="117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 s="117"/>
      <c r="N5"/>
      <c r="O5"/>
      <c r="P5"/>
      <c r="Q5" s="85"/>
      <c r="R5" s="117" t="s">
        <v>71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7"/>
      <c r="N6"/>
      <c r="O6"/>
      <c r="P6"/>
      <c r="Q6" s="85"/>
      <c r="R6" s="11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7"/>
      <c r="F7" s="85"/>
      <c r="G7" s="21"/>
      <c r="H7" s="33" t="s">
        <v>1</v>
      </c>
      <c r="I7" s="17"/>
      <c r="J7" s="77">
        <v>41219</v>
      </c>
      <c r="K7" s="21"/>
      <c r="L7"/>
      <c r="M7" s="117"/>
      <c r="N7"/>
      <c r="O7"/>
      <c r="P7"/>
      <c r="R7" s="117" t="s">
        <v>79</v>
      </c>
    </row>
    <row r="8" spans="1:230" ht="15.75" customHeight="1">
      <c r="A8" s="17"/>
      <c r="B8" s="21"/>
      <c r="C8" s="21"/>
      <c r="D8" s="116" t="s">
        <v>73</v>
      </c>
      <c r="E8" s="17"/>
      <c r="F8" s="84"/>
      <c r="G8" s="33"/>
      <c r="H8" s="17"/>
      <c r="I8" s="17"/>
      <c r="J8" s="17"/>
      <c r="K8" s="21"/>
      <c r="L8"/>
      <c r="M8" s="117"/>
      <c r="N8"/>
      <c r="O8"/>
      <c r="P8"/>
      <c r="R8" s="117"/>
    </row>
    <row r="9" spans="1:230" ht="15.75" customHeight="1">
      <c r="A9" s="17"/>
      <c r="B9" s="21"/>
      <c r="C9" s="21"/>
      <c r="D9" s="116" t="s">
        <v>74</v>
      </c>
      <c r="E9" s="17"/>
      <c r="F9" s="84"/>
      <c r="G9" s="33"/>
      <c r="H9" s="17"/>
      <c r="J9" s="17"/>
      <c r="K9" s="21"/>
      <c r="L9"/>
      <c r="M9" s="117"/>
      <c r="N9"/>
      <c r="O9"/>
      <c r="P9"/>
      <c r="R9" s="117" t="s">
        <v>77</v>
      </c>
    </row>
    <row r="10" spans="1:230" ht="15.75" customHeight="1">
      <c r="A10" s="17"/>
      <c r="B10" s="21"/>
      <c r="C10" s="21"/>
      <c r="D10" s="116" t="s">
        <v>75</v>
      </c>
      <c r="E10" s="87"/>
      <c r="G10" s="21"/>
      <c r="H10" s="20" t="s">
        <v>16</v>
      </c>
      <c r="J10" s="17"/>
      <c r="K10" s="35"/>
      <c r="L10"/>
      <c r="M10" s="117"/>
      <c r="N10"/>
      <c r="O10"/>
      <c r="P10"/>
      <c r="R10" s="117" t="s">
        <v>78</v>
      </c>
    </row>
    <row r="11" spans="1:230" ht="15.75" customHeight="1">
      <c r="A11" s="17"/>
      <c r="B11" s="81" t="s">
        <v>27</v>
      </c>
      <c r="C11" s="21"/>
      <c r="D11" s="116" t="s">
        <v>70</v>
      </c>
      <c r="E11" s="17"/>
      <c r="F11" s="84"/>
      <c r="G11" s="17"/>
      <c r="H11" s="20" t="s">
        <v>17</v>
      </c>
      <c r="I11" s="20"/>
      <c r="J11" s="34" t="s">
        <v>111</v>
      </c>
      <c r="K11" s="21"/>
      <c r="L11"/>
      <c r="M11" s="117"/>
      <c r="N11"/>
      <c r="O11"/>
      <c r="P11"/>
      <c r="R11" s="117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 s="117"/>
      <c r="N12"/>
      <c r="O12"/>
      <c r="P12"/>
      <c r="R12" s="117" t="s">
        <v>80</v>
      </c>
    </row>
    <row r="13" spans="1:230" ht="15.75" customHeight="1">
      <c r="A13" s="17"/>
      <c r="B13" s="81" t="s">
        <v>29</v>
      </c>
      <c r="C13" s="21"/>
      <c r="D13" s="11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17"/>
      <c r="N13"/>
      <c r="O13"/>
      <c r="P13"/>
      <c r="R13" s="120" t="s">
        <v>81</v>
      </c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 s="117"/>
      <c r="N14"/>
      <c r="O14"/>
      <c r="P14"/>
      <c r="R14" s="117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 s="117"/>
      <c r="N15"/>
      <c r="O15"/>
      <c r="P15"/>
      <c r="R15" s="117" t="s">
        <v>82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 s="117"/>
      <c r="N16"/>
      <c r="O16"/>
      <c r="P16"/>
      <c r="R16" s="117" t="s">
        <v>83</v>
      </c>
    </row>
    <row r="17" spans="1:18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17"/>
      <c r="R17" s="117" t="s">
        <v>84</v>
      </c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M18" s="117"/>
      <c r="R18" s="117" t="s">
        <v>85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M19" s="117"/>
      <c r="R19" s="117" t="s">
        <v>83</v>
      </c>
    </row>
    <row r="20" spans="1:18" ht="15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  <c r="M20" s="117"/>
      <c r="R20" s="117" t="s">
        <v>86</v>
      </c>
    </row>
    <row r="21" spans="1:18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17" t="s">
        <v>66</v>
      </c>
      <c r="N21" s="96" t="s">
        <v>67</v>
      </c>
      <c r="O21" s="97" t="s">
        <v>68</v>
      </c>
      <c r="P21" s="95" t="s">
        <v>69</v>
      </c>
      <c r="R21" s="117" t="s">
        <v>83</v>
      </c>
    </row>
    <row r="22" spans="1:18" s="17" customFormat="1" ht="15.75" customHeight="1">
      <c r="B22" s="100">
        <v>1</v>
      </c>
      <c r="C22" s="101"/>
      <c r="D22" s="105" t="s">
        <v>93</v>
      </c>
      <c r="E22" s="102" t="s">
        <v>94</v>
      </c>
      <c r="G22" s="110">
        <v>1</v>
      </c>
      <c r="H22" s="107">
        <f>ROUND(P22,0)</f>
        <v>750</v>
      </c>
      <c r="I22" s="50"/>
      <c r="J22" s="50">
        <f>G22*H22</f>
        <v>750</v>
      </c>
      <c r="K22" s="79" t="s">
        <v>103</v>
      </c>
      <c r="L22" s="108">
        <f>153+20+7</f>
        <v>180</v>
      </c>
      <c r="M22" s="98">
        <v>0.25</v>
      </c>
      <c r="N22" s="113">
        <f>L22*M22*1000/100</f>
        <v>450</v>
      </c>
      <c r="O22" s="114">
        <v>0.4</v>
      </c>
      <c r="P22" s="17">
        <f>N22/(1-O22)</f>
        <v>750</v>
      </c>
      <c r="R22" s="117" t="s">
        <v>87</v>
      </c>
    </row>
    <row r="23" spans="1:18" s="95" customFormat="1" ht="15.75" customHeight="1">
      <c r="B23" s="103"/>
      <c r="C23" s="100"/>
      <c r="D23" s="105"/>
      <c r="E23" s="104" t="s">
        <v>95</v>
      </c>
      <c r="G23" s="111"/>
      <c r="H23" s="107"/>
      <c r="I23" s="94"/>
      <c r="J23" s="50"/>
      <c r="K23" s="79"/>
      <c r="L23" s="109"/>
      <c r="M23" s="98"/>
      <c r="N23" s="96"/>
      <c r="O23" s="97"/>
      <c r="R23" s="117" t="s">
        <v>83</v>
      </c>
    </row>
    <row r="24" spans="1:18" s="95" customFormat="1" ht="15.75" customHeight="1">
      <c r="B24" s="100"/>
      <c r="C24" s="100"/>
      <c r="D24" s="105"/>
      <c r="E24" s="104" t="s">
        <v>96</v>
      </c>
      <c r="G24" s="110"/>
      <c r="H24" s="107"/>
      <c r="I24" s="50"/>
      <c r="J24" s="50"/>
      <c r="K24" s="79"/>
      <c r="L24" s="108"/>
      <c r="M24" s="98"/>
      <c r="N24" s="113"/>
      <c r="O24" s="114"/>
      <c r="P24" s="17"/>
      <c r="R24" s="117" t="s">
        <v>88</v>
      </c>
    </row>
    <row r="25" spans="1:18" s="95" customFormat="1" ht="15.75" customHeight="1">
      <c r="B25" s="100"/>
      <c r="C25" s="100"/>
      <c r="D25" s="105"/>
      <c r="E25" s="104" t="s">
        <v>97</v>
      </c>
      <c r="G25" s="111"/>
      <c r="H25" s="107"/>
      <c r="I25" s="94"/>
      <c r="J25" s="50"/>
      <c r="K25" s="79"/>
      <c r="L25" s="109"/>
      <c r="M25" s="98"/>
      <c r="N25" s="96"/>
      <c r="O25" s="97"/>
      <c r="R25" s="117" t="s">
        <v>83</v>
      </c>
    </row>
    <row r="26" spans="1:18" s="95" customFormat="1" ht="15.75" customHeight="1">
      <c r="B26" s="100"/>
      <c r="C26" s="100"/>
      <c r="D26" s="105"/>
      <c r="E26" s="104" t="s">
        <v>98</v>
      </c>
      <c r="G26" s="110"/>
      <c r="H26" s="107"/>
      <c r="I26" s="50"/>
      <c r="J26" s="50"/>
      <c r="K26" s="79"/>
      <c r="L26" s="109"/>
      <c r="M26" s="98"/>
      <c r="N26" s="113"/>
      <c r="O26" s="114"/>
      <c r="P26" s="17"/>
      <c r="R26" s="117" t="s">
        <v>89</v>
      </c>
    </row>
    <row r="27" spans="1:18" s="95" customFormat="1" ht="15.75" customHeight="1">
      <c r="B27" s="100"/>
      <c r="C27" s="100"/>
      <c r="D27" s="105"/>
      <c r="E27" s="104" t="s">
        <v>99</v>
      </c>
      <c r="G27" s="111"/>
      <c r="H27" s="107"/>
      <c r="I27" s="94"/>
      <c r="J27" s="50"/>
      <c r="K27" s="79"/>
      <c r="M27" s="98"/>
      <c r="N27" s="96"/>
      <c r="O27" s="97"/>
      <c r="R27" s="117" t="s">
        <v>83</v>
      </c>
    </row>
    <row r="28" spans="1:18" s="95" customFormat="1" ht="15.75" customHeight="1">
      <c r="B28" s="100">
        <v>2</v>
      </c>
      <c r="C28" s="100"/>
      <c r="D28" s="105" t="s">
        <v>100</v>
      </c>
      <c r="E28" s="104" t="s">
        <v>101</v>
      </c>
      <c r="G28" s="110">
        <v>1</v>
      </c>
      <c r="H28" s="107">
        <f>ROUND(P28,0)</f>
        <v>750</v>
      </c>
      <c r="I28" s="50"/>
      <c r="J28" s="50">
        <f>G28*H28</f>
        <v>750</v>
      </c>
      <c r="K28" s="79" t="s">
        <v>103</v>
      </c>
      <c r="L28" s="108">
        <f>153+20+7</f>
        <v>180</v>
      </c>
      <c r="M28" s="98">
        <v>0.25</v>
      </c>
      <c r="N28" s="113">
        <f>L28*M28*1000/100</f>
        <v>450</v>
      </c>
      <c r="O28" s="114">
        <v>0.4</v>
      </c>
      <c r="P28" s="17">
        <f>N28/(1-O28)</f>
        <v>750</v>
      </c>
      <c r="R28" s="117" t="s">
        <v>90</v>
      </c>
    </row>
    <row r="29" spans="1:18" s="95" customFormat="1" ht="15.75" customHeight="1">
      <c r="B29" s="100">
        <f>B28+1</f>
        <v>3</v>
      </c>
      <c r="C29" s="100"/>
      <c r="D29" s="105" t="s">
        <v>100</v>
      </c>
      <c r="E29" s="104" t="s">
        <v>101</v>
      </c>
      <c r="G29" s="110">
        <v>1</v>
      </c>
      <c r="H29" s="107">
        <f t="shared" ref="H29:H36" si="0">ROUND(P29,0)</f>
        <v>750</v>
      </c>
      <c r="I29" s="50"/>
      <c r="J29" s="50">
        <f t="shared" ref="J29:J36" si="1">G29*H29</f>
        <v>750</v>
      </c>
      <c r="K29" s="79" t="s">
        <v>103</v>
      </c>
      <c r="L29" s="108">
        <f t="shared" ref="L29:L36" si="2">153+20+7</f>
        <v>180</v>
      </c>
      <c r="M29" s="98">
        <v>0.25</v>
      </c>
      <c r="N29" s="113">
        <f t="shared" ref="N29:N36" si="3">L29*M29*1000/100</f>
        <v>450</v>
      </c>
      <c r="O29" s="114">
        <v>0.4</v>
      </c>
      <c r="P29" s="17">
        <f t="shared" ref="P29:P36" si="4">N29/(1-O29)</f>
        <v>750</v>
      </c>
      <c r="R29" s="117" t="s">
        <v>83</v>
      </c>
    </row>
    <row r="30" spans="1:18" s="95" customFormat="1" ht="15.75" customHeight="1">
      <c r="B30" s="100">
        <f t="shared" ref="B30:B61" si="5">B29+1</f>
        <v>4</v>
      </c>
      <c r="C30" s="100"/>
      <c r="D30" s="105" t="s">
        <v>100</v>
      </c>
      <c r="E30" s="104" t="s">
        <v>101</v>
      </c>
      <c r="G30" s="110">
        <v>1</v>
      </c>
      <c r="H30" s="107">
        <f t="shared" si="0"/>
        <v>750</v>
      </c>
      <c r="I30" s="50"/>
      <c r="J30" s="50">
        <f t="shared" si="1"/>
        <v>750</v>
      </c>
      <c r="K30" s="79" t="s">
        <v>103</v>
      </c>
      <c r="L30" s="108">
        <f t="shared" si="2"/>
        <v>180</v>
      </c>
      <c r="M30" s="98">
        <v>0.25</v>
      </c>
      <c r="N30" s="113">
        <f t="shared" si="3"/>
        <v>450</v>
      </c>
      <c r="O30" s="114">
        <v>0.4</v>
      </c>
      <c r="P30" s="17">
        <f t="shared" si="4"/>
        <v>750</v>
      </c>
      <c r="R30" s="117" t="s">
        <v>91</v>
      </c>
    </row>
    <row r="31" spans="1:18" s="95" customFormat="1" ht="15.75" customHeight="1">
      <c r="B31" s="100">
        <f t="shared" si="5"/>
        <v>5</v>
      </c>
      <c r="C31" s="100"/>
      <c r="D31" s="105" t="s">
        <v>100</v>
      </c>
      <c r="E31" s="104" t="s">
        <v>101</v>
      </c>
      <c r="G31" s="110">
        <v>1</v>
      </c>
      <c r="H31" s="107">
        <f t="shared" si="0"/>
        <v>750</v>
      </c>
      <c r="I31" s="50"/>
      <c r="J31" s="50">
        <f t="shared" si="1"/>
        <v>750</v>
      </c>
      <c r="K31" s="79" t="s">
        <v>103</v>
      </c>
      <c r="L31" s="108">
        <f t="shared" si="2"/>
        <v>180</v>
      </c>
      <c r="M31" s="98">
        <v>0.25</v>
      </c>
      <c r="N31" s="113">
        <f t="shared" si="3"/>
        <v>450</v>
      </c>
      <c r="O31" s="114">
        <v>0.4</v>
      </c>
      <c r="P31" s="17">
        <f t="shared" si="4"/>
        <v>750</v>
      </c>
      <c r="R31" s="117" t="s">
        <v>83</v>
      </c>
    </row>
    <row r="32" spans="1:18" s="95" customFormat="1" ht="15.75" customHeight="1">
      <c r="B32" s="100">
        <f t="shared" si="5"/>
        <v>6</v>
      </c>
      <c r="C32" s="100"/>
      <c r="D32" s="105" t="s">
        <v>100</v>
      </c>
      <c r="E32" s="104" t="s">
        <v>101</v>
      </c>
      <c r="G32" s="110">
        <v>1</v>
      </c>
      <c r="H32" s="107">
        <f t="shared" si="0"/>
        <v>750</v>
      </c>
      <c r="I32" s="50"/>
      <c r="J32" s="50">
        <f t="shared" si="1"/>
        <v>750</v>
      </c>
      <c r="K32" s="79" t="s">
        <v>103</v>
      </c>
      <c r="L32" s="108">
        <f t="shared" si="2"/>
        <v>180</v>
      </c>
      <c r="M32" s="98">
        <v>0.25</v>
      </c>
      <c r="N32" s="113">
        <f t="shared" si="3"/>
        <v>450</v>
      </c>
      <c r="O32" s="114">
        <v>0.4</v>
      </c>
      <c r="P32" s="17">
        <f t="shared" si="4"/>
        <v>750</v>
      </c>
      <c r="R32" s="117" t="s">
        <v>92</v>
      </c>
    </row>
    <row r="33" spans="2:16" s="95" customFormat="1" ht="15.75" customHeight="1">
      <c r="B33" s="100">
        <f t="shared" si="5"/>
        <v>7</v>
      </c>
      <c r="C33" s="100"/>
      <c r="D33" s="105" t="s">
        <v>100</v>
      </c>
      <c r="E33" s="104" t="s">
        <v>101</v>
      </c>
      <c r="G33" s="110">
        <v>1</v>
      </c>
      <c r="H33" s="107">
        <f t="shared" si="0"/>
        <v>750</v>
      </c>
      <c r="I33" s="50"/>
      <c r="J33" s="50">
        <f t="shared" si="1"/>
        <v>750</v>
      </c>
      <c r="K33" s="79" t="s">
        <v>103</v>
      </c>
      <c r="L33" s="108">
        <f t="shared" si="2"/>
        <v>180</v>
      </c>
      <c r="M33" s="98">
        <v>0.25</v>
      </c>
      <c r="N33" s="113">
        <f t="shared" si="3"/>
        <v>450</v>
      </c>
      <c r="O33" s="114">
        <v>0.4</v>
      </c>
      <c r="P33" s="17">
        <f t="shared" si="4"/>
        <v>750</v>
      </c>
    </row>
    <row r="34" spans="2:16" s="95" customFormat="1" ht="15.75" customHeight="1">
      <c r="B34" s="100">
        <f t="shared" si="5"/>
        <v>8</v>
      </c>
      <c r="C34" s="100"/>
      <c r="D34" s="105" t="s">
        <v>100</v>
      </c>
      <c r="E34" s="104" t="s">
        <v>101</v>
      </c>
      <c r="G34" s="110">
        <v>1</v>
      </c>
      <c r="H34" s="107">
        <f t="shared" si="0"/>
        <v>750</v>
      </c>
      <c r="I34" s="50"/>
      <c r="J34" s="50">
        <f t="shared" si="1"/>
        <v>750</v>
      </c>
      <c r="K34" s="79" t="s">
        <v>103</v>
      </c>
      <c r="L34" s="108">
        <f t="shared" si="2"/>
        <v>180</v>
      </c>
      <c r="M34" s="98">
        <v>0.25</v>
      </c>
      <c r="N34" s="113">
        <f t="shared" si="3"/>
        <v>450</v>
      </c>
      <c r="O34" s="114">
        <v>0.4</v>
      </c>
      <c r="P34" s="17">
        <f t="shared" si="4"/>
        <v>750</v>
      </c>
    </row>
    <row r="35" spans="2:16" s="95" customFormat="1" ht="15.75" customHeight="1">
      <c r="B35" s="100">
        <f t="shared" si="5"/>
        <v>9</v>
      </c>
      <c r="C35" s="100"/>
      <c r="D35" s="105" t="s">
        <v>100</v>
      </c>
      <c r="E35" s="104" t="s">
        <v>101</v>
      </c>
      <c r="G35" s="110">
        <v>1</v>
      </c>
      <c r="H35" s="107">
        <f t="shared" si="0"/>
        <v>750</v>
      </c>
      <c r="I35" s="50"/>
      <c r="J35" s="50">
        <f t="shared" si="1"/>
        <v>750</v>
      </c>
      <c r="K35" s="79" t="s">
        <v>103</v>
      </c>
      <c r="L35" s="108">
        <f t="shared" si="2"/>
        <v>180</v>
      </c>
      <c r="M35" s="98">
        <v>0.25</v>
      </c>
      <c r="N35" s="113">
        <f t="shared" si="3"/>
        <v>450</v>
      </c>
      <c r="O35" s="114">
        <v>0.4</v>
      </c>
      <c r="P35" s="17">
        <f t="shared" si="4"/>
        <v>750</v>
      </c>
    </row>
    <row r="36" spans="2:16" s="95" customFormat="1" ht="15.75" customHeight="1">
      <c r="B36" s="100">
        <f t="shared" si="5"/>
        <v>10</v>
      </c>
      <c r="C36" s="100"/>
      <c r="D36" s="105" t="s">
        <v>100</v>
      </c>
      <c r="E36" s="104" t="s">
        <v>101</v>
      </c>
      <c r="G36" s="110">
        <v>1</v>
      </c>
      <c r="H36" s="107">
        <f t="shared" si="0"/>
        <v>750</v>
      </c>
      <c r="I36" s="50"/>
      <c r="J36" s="50">
        <f t="shared" si="1"/>
        <v>750</v>
      </c>
      <c r="K36" s="79" t="s">
        <v>103</v>
      </c>
      <c r="L36" s="108">
        <f t="shared" si="2"/>
        <v>180</v>
      </c>
      <c r="M36" s="98">
        <v>0.25</v>
      </c>
      <c r="N36" s="113">
        <f t="shared" si="3"/>
        <v>450</v>
      </c>
      <c r="O36" s="114">
        <v>0.4</v>
      </c>
      <c r="P36" s="17">
        <f t="shared" si="4"/>
        <v>750</v>
      </c>
    </row>
    <row r="37" spans="2:16" s="95" customFormat="1" ht="15.75" customHeight="1">
      <c r="B37" s="100">
        <f t="shared" si="5"/>
        <v>11</v>
      </c>
      <c r="C37" s="100"/>
      <c r="D37" s="105" t="s">
        <v>104</v>
      </c>
      <c r="E37" s="104" t="s">
        <v>105</v>
      </c>
      <c r="G37" s="110">
        <v>1</v>
      </c>
      <c r="H37" s="107">
        <f t="shared" ref="H37" si="6">ROUND(P37,0)</f>
        <v>888</v>
      </c>
      <c r="I37" s="50"/>
      <c r="J37" s="50">
        <f t="shared" ref="J37" si="7">G37*H37</f>
        <v>888</v>
      </c>
      <c r="K37" s="79" t="s">
        <v>103</v>
      </c>
      <c r="L37" s="108">
        <f>153+20+40</f>
        <v>213</v>
      </c>
      <c r="M37" s="98">
        <v>0.25</v>
      </c>
      <c r="N37" s="113">
        <f t="shared" ref="N37" si="8">L37*M37*1000/100</f>
        <v>532.5</v>
      </c>
      <c r="O37" s="114">
        <v>0.4</v>
      </c>
      <c r="P37" s="17">
        <f t="shared" ref="P37" si="9">N37/(1-O37)</f>
        <v>887.5</v>
      </c>
    </row>
    <row r="38" spans="2:16" s="95" customFormat="1" ht="15.75" customHeight="1">
      <c r="B38" s="100">
        <f t="shared" si="5"/>
        <v>12</v>
      </c>
      <c r="C38" s="100"/>
      <c r="D38" s="105" t="s">
        <v>104</v>
      </c>
      <c r="E38" s="104" t="s">
        <v>105</v>
      </c>
      <c r="G38" s="110">
        <v>1</v>
      </c>
      <c r="H38" s="107">
        <f t="shared" ref="H38:H44" si="10">ROUND(P38,0)</f>
        <v>888</v>
      </c>
      <c r="I38" s="50"/>
      <c r="J38" s="50">
        <f t="shared" ref="J38:J44" si="11">G38*H38</f>
        <v>888</v>
      </c>
      <c r="K38" s="79" t="s">
        <v>103</v>
      </c>
      <c r="L38" s="108">
        <f t="shared" ref="L38:L40" si="12">153+20+40</f>
        <v>213</v>
      </c>
      <c r="M38" s="98">
        <v>0.25</v>
      </c>
      <c r="N38" s="113">
        <f t="shared" ref="N38:N44" si="13">L38*M38*1000/100</f>
        <v>532.5</v>
      </c>
      <c r="O38" s="114">
        <v>0.4</v>
      </c>
      <c r="P38" s="17">
        <f t="shared" ref="P38:P44" si="14">N38/(1-O38)</f>
        <v>887.5</v>
      </c>
    </row>
    <row r="39" spans="2:16" s="95" customFormat="1" ht="15.75" customHeight="1">
      <c r="B39" s="100">
        <f t="shared" si="5"/>
        <v>13</v>
      </c>
      <c r="C39" s="100"/>
      <c r="D39" s="105" t="s">
        <v>104</v>
      </c>
      <c r="E39" s="104" t="s">
        <v>105</v>
      </c>
      <c r="G39" s="110">
        <v>1</v>
      </c>
      <c r="H39" s="107">
        <f t="shared" si="10"/>
        <v>888</v>
      </c>
      <c r="I39" s="50"/>
      <c r="J39" s="50">
        <f t="shared" si="11"/>
        <v>888</v>
      </c>
      <c r="K39" s="79" t="s">
        <v>103</v>
      </c>
      <c r="L39" s="108">
        <f t="shared" si="12"/>
        <v>213</v>
      </c>
      <c r="M39" s="98">
        <v>0.25</v>
      </c>
      <c r="N39" s="113">
        <f t="shared" si="13"/>
        <v>532.5</v>
      </c>
      <c r="O39" s="114">
        <v>0.4</v>
      </c>
      <c r="P39" s="17">
        <f t="shared" si="14"/>
        <v>887.5</v>
      </c>
    </row>
    <row r="40" spans="2:16" s="95" customFormat="1" ht="15.75" customHeight="1">
      <c r="B40" s="100">
        <f t="shared" si="5"/>
        <v>14</v>
      </c>
      <c r="C40" s="100"/>
      <c r="D40" s="105" t="s">
        <v>104</v>
      </c>
      <c r="E40" s="104" t="s">
        <v>105</v>
      </c>
      <c r="G40" s="110">
        <v>1</v>
      </c>
      <c r="H40" s="107">
        <f t="shared" si="10"/>
        <v>888</v>
      </c>
      <c r="I40" s="50"/>
      <c r="J40" s="50">
        <f t="shared" si="11"/>
        <v>888</v>
      </c>
      <c r="K40" s="79" t="s">
        <v>103</v>
      </c>
      <c r="L40" s="108">
        <f t="shared" si="12"/>
        <v>213</v>
      </c>
      <c r="M40" s="98">
        <v>0.25</v>
      </c>
      <c r="N40" s="113">
        <f t="shared" si="13"/>
        <v>532.5</v>
      </c>
      <c r="O40" s="114">
        <v>0.4</v>
      </c>
      <c r="P40" s="17">
        <f t="shared" si="14"/>
        <v>887.5</v>
      </c>
    </row>
    <row r="41" spans="2:16" s="95" customFormat="1" ht="15.75" customHeight="1">
      <c r="B41" s="100">
        <f t="shared" si="5"/>
        <v>15</v>
      </c>
      <c r="C41" s="100"/>
      <c r="D41" s="105" t="s">
        <v>100</v>
      </c>
      <c r="E41" s="104" t="s">
        <v>102</v>
      </c>
      <c r="G41" s="110">
        <v>1</v>
      </c>
      <c r="H41" s="107">
        <f t="shared" si="10"/>
        <v>750</v>
      </c>
      <c r="I41" s="50"/>
      <c r="J41" s="50">
        <f t="shared" si="11"/>
        <v>750</v>
      </c>
      <c r="K41" s="79" t="s">
        <v>103</v>
      </c>
      <c r="L41" s="108">
        <f t="shared" ref="L41:L43" si="15">153+20+7</f>
        <v>180</v>
      </c>
      <c r="M41" s="98">
        <v>0.25</v>
      </c>
      <c r="N41" s="113">
        <f t="shared" si="13"/>
        <v>450</v>
      </c>
      <c r="O41" s="114">
        <v>0.4</v>
      </c>
      <c r="P41" s="17">
        <f t="shared" si="14"/>
        <v>750</v>
      </c>
    </row>
    <row r="42" spans="2:16" s="95" customFormat="1" ht="15.75" customHeight="1">
      <c r="B42" s="100">
        <f t="shared" si="5"/>
        <v>16</v>
      </c>
      <c r="C42" s="100"/>
      <c r="D42" s="105" t="s">
        <v>100</v>
      </c>
      <c r="E42" s="104" t="s">
        <v>102</v>
      </c>
      <c r="G42" s="110">
        <v>1</v>
      </c>
      <c r="H42" s="107">
        <f t="shared" si="10"/>
        <v>750</v>
      </c>
      <c r="I42" s="50"/>
      <c r="J42" s="50">
        <f t="shared" si="11"/>
        <v>750</v>
      </c>
      <c r="K42" s="79" t="s">
        <v>103</v>
      </c>
      <c r="L42" s="108">
        <f t="shared" si="15"/>
        <v>180</v>
      </c>
      <c r="M42" s="98">
        <v>0.25</v>
      </c>
      <c r="N42" s="113">
        <f t="shared" si="13"/>
        <v>450</v>
      </c>
      <c r="O42" s="114">
        <v>0.4</v>
      </c>
      <c r="P42" s="17">
        <f t="shared" si="14"/>
        <v>750</v>
      </c>
    </row>
    <row r="43" spans="2:16" s="95" customFormat="1" ht="15.75" customHeight="1">
      <c r="B43" s="100">
        <f t="shared" si="5"/>
        <v>17</v>
      </c>
      <c r="C43" s="100"/>
      <c r="D43" s="105" t="s">
        <v>100</v>
      </c>
      <c r="E43" s="104" t="s">
        <v>102</v>
      </c>
      <c r="G43" s="110">
        <v>1</v>
      </c>
      <c r="H43" s="107">
        <f t="shared" si="10"/>
        <v>750</v>
      </c>
      <c r="I43" s="50"/>
      <c r="J43" s="50">
        <f t="shared" si="11"/>
        <v>750</v>
      </c>
      <c r="K43" s="79" t="s">
        <v>103</v>
      </c>
      <c r="L43" s="108">
        <f t="shared" si="15"/>
        <v>180</v>
      </c>
      <c r="M43" s="98">
        <v>0.25</v>
      </c>
      <c r="N43" s="113">
        <f t="shared" si="13"/>
        <v>450</v>
      </c>
      <c r="O43" s="114">
        <v>0.4</v>
      </c>
      <c r="P43" s="17">
        <f t="shared" si="14"/>
        <v>750</v>
      </c>
    </row>
    <row r="44" spans="2:16" s="95" customFormat="1" ht="15.75" customHeight="1">
      <c r="B44" s="100">
        <f t="shared" si="5"/>
        <v>18</v>
      </c>
      <c r="C44" s="100"/>
      <c r="D44" s="105" t="s">
        <v>107</v>
      </c>
      <c r="E44" s="104" t="s">
        <v>106</v>
      </c>
      <c r="G44" s="110">
        <v>1</v>
      </c>
      <c r="H44" s="107">
        <f t="shared" si="10"/>
        <v>971</v>
      </c>
      <c r="I44" s="50"/>
      <c r="J44" s="50">
        <f t="shared" si="11"/>
        <v>971</v>
      </c>
      <c r="K44" s="79" t="s">
        <v>103</v>
      </c>
      <c r="L44" s="108">
        <f>153+20+15+45</f>
        <v>233</v>
      </c>
      <c r="M44" s="98">
        <v>0.25</v>
      </c>
      <c r="N44" s="113">
        <f t="shared" si="13"/>
        <v>582.5</v>
      </c>
      <c r="O44" s="114">
        <v>0.4</v>
      </c>
      <c r="P44" s="17">
        <f t="shared" si="14"/>
        <v>970.83333333333337</v>
      </c>
    </row>
    <row r="45" spans="2:16" s="95" customFormat="1" ht="15.75" customHeight="1">
      <c r="B45" s="100"/>
      <c r="C45" s="100"/>
      <c r="D45" s="105"/>
      <c r="E45" s="104" t="s">
        <v>108</v>
      </c>
      <c r="G45" s="110"/>
      <c r="H45" s="107"/>
      <c r="I45" s="50"/>
      <c r="J45" s="50"/>
      <c r="K45" s="79"/>
      <c r="L45" s="108"/>
      <c r="M45" s="98"/>
      <c r="N45" s="113"/>
      <c r="O45" s="114"/>
      <c r="P45" s="17"/>
    </row>
    <row r="46" spans="2:16" s="95" customFormat="1" ht="15.75" customHeight="1">
      <c r="B46" s="100">
        <f>B44+1</f>
        <v>19</v>
      </c>
      <c r="C46" s="100"/>
      <c r="D46" s="105" t="s">
        <v>109</v>
      </c>
      <c r="E46" s="104" t="s">
        <v>110</v>
      </c>
      <c r="G46" s="110">
        <v>1</v>
      </c>
      <c r="H46" s="107">
        <f>ROUND(P46,0)</f>
        <v>825</v>
      </c>
      <c r="I46" s="50"/>
      <c r="J46" s="50">
        <f>G46*H46</f>
        <v>825</v>
      </c>
      <c r="K46" s="79" t="s">
        <v>103</v>
      </c>
      <c r="L46" s="108">
        <f>153+20+25</f>
        <v>198</v>
      </c>
      <c r="M46" s="98">
        <v>0.25</v>
      </c>
      <c r="N46" s="113">
        <f>L46*M46*1000/100</f>
        <v>495</v>
      </c>
      <c r="O46" s="114">
        <v>0.4</v>
      </c>
      <c r="P46" s="17">
        <f>N46/(1-O46)</f>
        <v>825</v>
      </c>
    </row>
    <row r="47" spans="2:16" s="95" customFormat="1" ht="15.75" customHeight="1">
      <c r="B47" s="100">
        <f t="shared" si="5"/>
        <v>20</v>
      </c>
      <c r="C47" s="100"/>
      <c r="D47" s="105" t="s">
        <v>109</v>
      </c>
      <c r="E47" s="104" t="s">
        <v>110</v>
      </c>
      <c r="G47" s="110">
        <v>1</v>
      </c>
      <c r="H47" s="107">
        <f>ROUND(P47,0)</f>
        <v>825</v>
      </c>
      <c r="I47" s="50"/>
      <c r="J47" s="50">
        <f>G47*H47</f>
        <v>825</v>
      </c>
      <c r="K47" s="79" t="s">
        <v>103</v>
      </c>
      <c r="L47" s="108">
        <f>153+20+25</f>
        <v>198</v>
      </c>
      <c r="M47" s="98">
        <v>0.25</v>
      </c>
      <c r="N47" s="113">
        <f>L47*M47*1000/100</f>
        <v>495</v>
      </c>
      <c r="O47" s="114">
        <v>0.4</v>
      </c>
      <c r="P47" s="17">
        <f>N47/(1-O47)</f>
        <v>825</v>
      </c>
    </row>
    <row r="48" spans="2:16" s="95" customFormat="1" ht="15.75" customHeight="1">
      <c r="B48" s="100">
        <f t="shared" si="5"/>
        <v>21</v>
      </c>
      <c r="C48" s="100"/>
      <c r="D48" s="105" t="s">
        <v>112</v>
      </c>
      <c r="E48" s="104" t="s">
        <v>101</v>
      </c>
      <c r="G48" s="110">
        <v>1</v>
      </c>
      <c r="H48" s="107">
        <f t="shared" ref="H48" si="16">ROUND(P48,0)</f>
        <v>750</v>
      </c>
      <c r="I48" s="50"/>
      <c r="J48" s="50">
        <f t="shared" ref="J48" si="17">G48*H48</f>
        <v>750</v>
      </c>
      <c r="K48" s="79" t="s">
        <v>103</v>
      </c>
      <c r="L48" s="108">
        <f t="shared" ref="L48" si="18">153+20+7</f>
        <v>180</v>
      </c>
      <c r="M48" s="98">
        <v>0.25</v>
      </c>
      <c r="N48" s="113">
        <f t="shared" ref="N48" si="19">L48*M48*1000/100</f>
        <v>450</v>
      </c>
      <c r="O48" s="114">
        <v>0.4</v>
      </c>
      <c r="P48" s="17">
        <f t="shared" ref="P48" si="20">N48/(1-O48)</f>
        <v>750</v>
      </c>
    </row>
    <row r="49" spans="2:16" s="95" customFormat="1" ht="15.75" customHeight="1">
      <c r="C49" s="100"/>
      <c r="D49" s="105"/>
      <c r="E49" s="104" t="s">
        <v>113</v>
      </c>
      <c r="G49" s="110"/>
      <c r="H49" s="107"/>
      <c r="I49" s="50"/>
      <c r="J49" s="50"/>
      <c r="K49" s="79"/>
      <c r="L49" s="108"/>
      <c r="M49" s="98"/>
      <c r="N49" s="113"/>
      <c r="O49" s="114"/>
      <c r="P49" s="17"/>
    </row>
    <row r="50" spans="2:16" s="95" customFormat="1" ht="15.75" customHeight="1">
      <c r="B50" s="100">
        <f>B48+1</f>
        <v>22</v>
      </c>
      <c r="C50" s="100"/>
      <c r="D50" s="105" t="s">
        <v>100</v>
      </c>
      <c r="E50" s="104" t="s">
        <v>101</v>
      </c>
      <c r="G50" s="110">
        <v>1</v>
      </c>
      <c r="H50" s="107">
        <f>ROUND(P50,0)</f>
        <v>750</v>
      </c>
      <c r="I50" s="50"/>
      <c r="J50" s="50">
        <f>G50*H50</f>
        <v>750</v>
      </c>
      <c r="K50" s="79" t="s">
        <v>103</v>
      </c>
      <c r="L50" s="108">
        <f>153+20+7</f>
        <v>180</v>
      </c>
      <c r="M50" s="98">
        <v>0.25</v>
      </c>
      <c r="N50" s="113">
        <f>L50*M50*1000/100</f>
        <v>450</v>
      </c>
      <c r="O50" s="114">
        <v>0.4</v>
      </c>
      <c r="P50" s="17">
        <f>N50/(1-O50)</f>
        <v>750</v>
      </c>
    </row>
    <row r="51" spans="2:16" s="95" customFormat="1" ht="15.75" customHeight="1">
      <c r="B51" s="100">
        <f>B50+1</f>
        <v>23</v>
      </c>
      <c r="C51" s="100"/>
      <c r="D51" s="105" t="s">
        <v>114</v>
      </c>
      <c r="E51" s="104" t="s">
        <v>115</v>
      </c>
      <c r="G51" s="110">
        <v>1</v>
      </c>
      <c r="H51" s="107">
        <f>ROUND(P51,0)</f>
        <v>750</v>
      </c>
      <c r="I51" s="50"/>
      <c r="J51" s="50">
        <f>G51*H51</f>
        <v>750</v>
      </c>
      <c r="K51" s="79" t="s">
        <v>103</v>
      </c>
      <c r="L51" s="108">
        <f>153+20+7</f>
        <v>180</v>
      </c>
      <c r="M51" s="98">
        <v>0.25</v>
      </c>
      <c r="N51" s="113">
        <f>L51*M51*1000/100</f>
        <v>450</v>
      </c>
      <c r="O51" s="114">
        <v>0.4</v>
      </c>
      <c r="P51" s="17">
        <f>N51/(1-O51)</f>
        <v>750</v>
      </c>
    </row>
    <row r="52" spans="2:16" s="95" customFormat="1" ht="15.75" customHeight="1">
      <c r="B52" s="100">
        <f>B51+1</f>
        <v>24</v>
      </c>
      <c r="C52" s="100"/>
      <c r="D52" s="105" t="s">
        <v>100</v>
      </c>
      <c r="E52" s="104" t="s">
        <v>101</v>
      </c>
      <c r="G52" s="110">
        <v>1</v>
      </c>
      <c r="H52" s="107">
        <f>ROUND(P52,0)</f>
        <v>750</v>
      </c>
      <c r="I52" s="50"/>
      <c r="J52" s="50">
        <f>G52*H52</f>
        <v>750</v>
      </c>
      <c r="K52" s="79" t="s">
        <v>103</v>
      </c>
      <c r="L52" s="108">
        <f>153+20+7</f>
        <v>180</v>
      </c>
      <c r="M52" s="98">
        <v>0.25</v>
      </c>
      <c r="N52" s="113">
        <f>L52*M52*1000/100</f>
        <v>450</v>
      </c>
      <c r="O52" s="114">
        <v>0.4</v>
      </c>
      <c r="P52" s="17">
        <f>N52/(1-O52)</f>
        <v>750</v>
      </c>
    </row>
    <row r="53" spans="2:16" s="95" customFormat="1" ht="15.75" customHeight="1">
      <c r="B53" s="100">
        <f>B52+1</f>
        <v>25</v>
      </c>
      <c r="C53" s="100"/>
      <c r="D53" s="105" t="s">
        <v>116</v>
      </c>
      <c r="E53" s="102" t="s">
        <v>117</v>
      </c>
      <c r="G53" s="110">
        <v>1</v>
      </c>
      <c r="H53" s="107">
        <f>ROUND(P53,0)</f>
        <v>1038</v>
      </c>
      <c r="I53" s="50"/>
      <c r="J53" s="50">
        <f>G53*H53</f>
        <v>1038</v>
      </c>
      <c r="K53" s="79" t="s">
        <v>103</v>
      </c>
      <c r="L53" s="109">
        <f>210+22+2+15</f>
        <v>249</v>
      </c>
      <c r="M53" s="98">
        <v>0.25</v>
      </c>
      <c r="N53" s="113">
        <f>L53*M53*1000/100</f>
        <v>622.5</v>
      </c>
      <c r="O53" s="114">
        <v>0.4</v>
      </c>
      <c r="P53" s="17">
        <f>N53/(1-O53)</f>
        <v>1037.5</v>
      </c>
    </row>
    <row r="54" spans="2:16" s="95" customFormat="1" ht="15.75" customHeight="1">
      <c r="C54" s="100"/>
      <c r="D54" s="105"/>
      <c r="E54" s="104" t="s">
        <v>118</v>
      </c>
      <c r="G54" s="111"/>
      <c r="H54" s="107"/>
      <c r="I54" s="94"/>
      <c r="J54" s="50"/>
      <c r="K54" s="79"/>
      <c r="L54" s="109"/>
      <c r="M54" s="98"/>
      <c r="N54" s="96"/>
      <c r="O54" s="97"/>
    </row>
    <row r="55" spans="2:16" s="95" customFormat="1" ht="15.75" customHeight="1">
      <c r="C55" s="100"/>
      <c r="D55" s="105"/>
      <c r="E55" s="104" t="s">
        <v>97</v>
      </c>
      <c r="G55" s="111"/>
      <c r="H55" s="107"/>
      <c r="I55" s="94"/>
      <c r="J55" s="50"/>
      <c r="K55" s="79"/>
      <c r="L55" s="109"/>
      <c r="M55" s="98"/>
      <c r="N55" s="96"/>
      <c r="O55" s="97"/>
    </row>
    <row r="56" spans="2:16" s="95" customFormat="1" ht="15.75" customHeight="1">
      <c r="C56" s="100"/>
      <c r="D56" s="105"/>
      <c r="E56" s="104" t="s">
        <v>98</v>
      </c>
      <c r="G56" s="111"/>
      <c r="H56" s="107"/>
      <c r="I56" s="94"/>
      <c r="J56" s="50"/>
      <c r="K56" s="79"/>
      <c r="L56" s="109"/>
      <c r="M56" s="98"/>
      <c r="N56" s="96"/>
      <c r="O56" s="97"/>
    </row>
    <row r="57" spans="2:16" s="95" customFormat="1" ht="15.75" customHeight="1">
      <c r="C57" s="100"/>
      <c r="D57" s="105"/>
      <c r="E57" s="104" t="s">
        <v>119</v>
      </c>
      <c r="G57" s="111"/>
      <c r="H57" s="107"/>
      <c r="I57" s="94"/>
      <c r="J57" s="50"/>
      <c r="K57" s="79"/>
      <c r="L57" s="109"/>
      <c r="M57" s="98"/>
      <c r="N57" s="96"/>
      <c r="O57" s="97"/>
    </row>
    <row r="58" spans="2:16" s="95" customFormat="1" ht="15.75" customHeight="1">
      <c r="C58" s="100"/>
      <c r="D58" s="105"/>
      <c r="E58" s="104" t="s">
        <v>120</v>
      </c>
      <c r="G58" s="111"/>
      <c r="H58" s="107"/>
      <c r="I58" s="94"/>
      <c r="J58" s="50"/>
      <c r="K58" s="79"/>
      <c r="L58" s="109"/>
      <c r="M58" s="98"/>
      <c r="N58" s="96"/>
      <c r="O58" s="97"/>
    </row>
    <row r="59" spans="2:16" s="95" customFormat="1" ht="15.75" customHeight="1">
      <c r="B59" s="100">
        <v>1</v>
      </c>
      <c r="C59" s="100"/>
      <c r="D59" s="105" t="s">
        <v>112</v>
      </c>
      <c r="E59" s="104" t="s">
        <v>101</v>
      </c>
      <c r="G59" s="110">
        <v>1</v>
      </c>
      <c r="H59" s="107">
        <f t="shared" ref="H59" si="21">ROUND(P59,0)</f>
        <v>750</v>
      </c>
      <c r="I59" s="50"/>
      <c r="J59" s="50">
        <f t="shared" ref="J59" si="22">G59*H59</f>
        <v>750</v>
      </c>
      <c r="K59" s="79" t="s">
        <v>103</v>
      </c>
      <c r="L59" s="108">
        <f t="shared" ref="L59" si="23">153+20+7</f>
        <v>180</v>
      </c>
      <c r="M59" s="98">
        <v>0.25</v>
      </c>
      <c r="N59" s="113">
        <f t="shared" ref="N59" si="24">L59*M59*1000/100</f>
        <v>450</v>
      </c>
      <c r="O59" s="114">
        <v>0.4</v>
      </c>
      <c r="P59" s="17">
        <f t="shared" ref="P59" si="25">N59/(1-O59)</f>
        <v>750</v>
      </c>
    </row>
    <row r="60" spans="2:16" s="95" customFormat="1" ht="15.75" customHeight="1">
      <c r="C60" s="100"/>
      <c r="D60" s="105"/>
      <c r="E60" s="104" t="s">
        <v>113</v>
      </c>
      <c r="G60" s="111"/>
      <c r="H60" s="107"/>
      <c r="I60" s="94"/>
      <c r="J60" s="50"/>
      <c r="K60" s="79"/>
      <c r="L60" s="109"/>
      <c r="M60" s="98"/>
      <c r="N60" s="96"/>
      <c r="O60" s="97"/>
    </row>
    <row r="61" spans="2:16" s="95" customFormat="1" ht="15.75" customHeight="1">
      <c r="B61" s="100">
        <v>2</v>
      </c>
      <c r="C61" s="100"/>
      <c r="D61" s="105" t="s">
        <v>100</v>
      </c>
      <c r="E61" s="104" t="s">
        <v>101</v>
      </c>
      <c r="G61" s="110">
        <v>1</v>
      </c>
      <c r="H61" s="107">
        <f>ROUND(P61,0)</f>
        <v>750</v>
      </c>
      <c r="I61" s="50"/>
      <c r="J61" s="50">
        <f>G61*H61</f>
        <v>750</v>
      </c>
      <c r="K61" s="79" t="s">
        <v>103</v>
      </c>
      <c r="L61" s="108">
        <f>153+20+7</f>
        <v>180</v>
      </c>
      <c r="M61" s="98">
        <v>0.25</v>
      </c>
      <c r="N61" s="113">
        <f>L61*M61*1000/100</f>
        <v>450</v>
      </c>
      <c r="O61" s="114">
        <v>0.4</v>
      </c>
      <c r="P61" s="17">
        <f>N61/(1-O61)</f>
        <v>750</v>
      </c>
    </row>
    <row r="62" spans="2:16" s="95" customFormat="1" ht="15.75" customHeight="1">
      <c r="B62" s="100">
        <v>3</v>
      </c>
      <c r="C62" s="100"/>
      <c r="D62" s="105" t="s">
        <v>100</v>
      </c>
      <c r="E62" s="104" t="s">
        <v>101</v>
      </c>
      <c r="G62" s="110">
        <v>1</v>
      </c>
      <c r="H62" s="107">
        <f>ROUND(P62,0)</f>
        <v>750</v>
      </c>
      <c r="I62" s="50"/>
      <c r="J62" s="50">
        <f>G62*H62</f>
        <v>750</v>
      </c>
      <c r="K62" s="79" t="s">
        <v>103</v>
      </c>
      <c r="L62" s="108">
        <f>153+20+7</f>
        <v>180</v>
      </c>
      <c r="M62" s="98">
        <v>0.25</v>
      </c>
      <c r="N62" s="113">
        <f>L62*M62*1000/100</f>
        <v>450</v>
      </c>
      <c r="O62" s="114">
        <v>0.4</v>
      </c>
      <c r="P62" s="17">
        <f>N62/(1-O62)</f>
        <v>750</v>
      </c>
    </row>
    <row r="63" spans="2:16" s="95" customFormat="1" ht="15.75" customHeight="1">
      <c r="B63" s="100">
        <v>4</v>
      </c>
      <c r="C63" s="100"/>
      <c r="D63" s="105" t="s">
        <v>100</v>
      </c>
      <c r="E63" s="104" t="s">
        <v>101</v>
      </c>
      <c r="G63" s="110">
        <v>1</v>
      </c>
      <c r="H63" s="107">
        <f>ROUND(P63,0)</f>
        <v>750</v>
      </c>
      <c r="I63" s="50"/>
      <c r="J63" s="50">
        <f>G63*H63</f>
        <v>750</v>
      </c>
      <c r="K63" s="79" t="s">
        <v>103</v>
      </c>
      <c r="L63" s="108">
        <f>153+20+7</f>
        <v>180</v>
      </c>
      <c r="M63" s="98">
        <v>0.25</v>
      </c>
      <c r="N63" s="113">
        <f>L63*M63*1000/100</f>
        <v>450</v>
      </c>
      <c r="O63" s="114">
        <v>0.4</v>
      </c>
      <c r="P63" s="17">
        <f>N63/(1-O63)</f>
        <v>750</v>
      </c>
    </row>
    <row r="64" spans="2:16" s="95" customFormat="1" ht="15.75" customHeight="1">
      <c r="B64" s="100">
        <v>5</v>
      </c>
      <c r="C64" s="100"/>
      <c r="D64" s="105" t="s">
        <v>112</v>
      </c>
      <c r="E64" s="104" t="s">
        <v>101</v>
      </c>
      <c r="G64" s="110">
        <v>1</v>
      </c>
      <c r="H64" s="107">
        <f t="shared" ref="H64" si="26">ROUND(P64,0)</f>
        <v>750</v>
      </c>
      <c r="I64" s="50"/>
      <c r="J64" s="50">
        <f t="shared" ref="J64" si="27">G64*H64</f>
        <v>750</v>
      </c>
      <c r="K64" s="79" t="s">
        <v>103</v>
      </c>
      <c r="L64" s="108">
        <f t="shared" ref="L64" si="28">153+20+7</f>
        <v>180</v>
      </c>
      <c r="M64" s="98">
        <v>0.25</v>
      </c>
      <c r="N64" s="113">
        <f t="shared" ref="N64" si="29">L64*M64*1000/100</f>
        <v>450</v>
      </c>
      <c r="O64" s="114">
        <v>0.4</v>
      </c>
      <c r="P64" s="17">
        <f t="shared" ref="P64" si="30">N64/(1-O64)</f>
        <v>750</v>
      </c>
    </row>
    <row r="65" spans="2:16" s="95" customFormat="1" ht="15.75" customHeight="1">
      <c r="C65" s="100"/>
      <c r="D65" s="105"/>
      <c r="E65" s="104" t="s">
        <v>113</v>
      </c>
      <c r="G65" s="111"/>
      <c r="H65" s="107"/>
      <c r="I65" s="94"/>
      <c r="J65" s="50"/>
      <c r="K65" s="79"/>
      <c r="L65" s="109"/>
      <c r="M65" s="98"/>
      <c r="N65" s="96"/>
      <c r="O65" s="97"/>
    </row>
    <row r="66" spans="2:16" s="95" customFormat="1" ht="15.75" customHeight="1">
      <c r="B66" s="100">
        <v>6</v>
      </c>
      <c r="C66" s="100"/>
      <c r="D66" s="105" t="s">
        <v>100</v>
      </c>
      <c r="E66" s="104" t="s">
        <v>101</v>
      </c>
      <c r="G66" s="110">
        <v>1</v>
      </c>
      <c r="H66" s="107">
        <f>ROUND(P66,0)</f>
        <v>750</v>
      </c>
      <c r="I66" s="50"/>
      <c r="J66" s="50">
        <f>G66*H66</f>
        <v>750</v>
      </c>
      <c r="K66" s="79" t="s">
        <v>103</v>
      </c>
      <c r="L66" s="108">
        <f>153+20+7</f>
        <v>180</v>
      </c>
      <c r="M66" s="98">
        <v>0.25</v>
      </c>
      <c r="N66" s="113">
        <f>L66*M66*1000/100</f>
        <v>450</v>
      </c>
      <c r="O66" s="114">
        <v>0.4</v>
      </c>
      <c r="P66" s="17">
        <f>N66/(1-O66)</f>
        <v>750</v>
      </c>
    </row>
    <row r="67" spans="2:16" s="95" customFormat="1" ht="15.75" customHeight="1">
      <c r="B67" s="100">
        <v>7</v>
      </c>
      <c r="C67" s="100"/>
      <c r="D67" s="105" t="s">
        <v>112</v>
      </c>
      <c r="E67" s="104" t="s">
        <v>101</v>
      </c>
      <c r="G67" s="110">
        <v>1</v>
      </c>
      <c r="H67" s="107">
        <f t="shared" ref="H67" si="31">ROUND(P67,0)</f>
        <v>750</v>
      </c>
      <c r="I67" s="50"/>
      <c r="J67" s="50">
        <f t="shared" ref="J67" si="32">G67*H67</f>
        <v>750</v>
      </c>
      <c r="K67" s="79" t="s">
        <v>103</v>
      </c>
      <c r="L67" s="108">
        <f t="shared" ref="L67" si="33">153+20+7</f>
        <v>180</v>
      </c>
      <c r="M67" s="98">
        <v>0.25</v>
      </c>
      <c r="N67" s="113">
        <f t="shared" ref="N67" si="34">L67*M67*1000/100</f>
        <v>450</v>
      </c>
      <c r="O67" s="114">
        <v>0.4</v>
      </c>
      <c r="P67" s="17">
        <f t="shared" ref="P67" si="35">N67/(1-O67)</f>
        <v>750</v>
      </c>
    </row>
    <row r="68" spans="2:16" s="95" customFormat="1" ht="15.75" customHeight="1">
      <c r="C68" s="100"/>
      <c r="D68" s="105"/>
      <c r="E68" s="104" t="s">
        <v>113</v>
      </c>
      <c r="G68" s="111"/>
      <c r="H68" s="107"/>
      <c r="I68" s="94"/>
      <c r="J68" s="50"/>
      <c r="K68" s="79"/>
      <c r="L68" s="109"/>
      <c r="M68" s="98"/>
      <c r="N68" s="96"/>
      <c r="O68" s="97"/>
    </row>
    <row r="69" spans="2:16" s="95" customFormat="1" ht="15.75" customHeight="1">
      <c r="B69" s="100">
        <v>8</v>
      </c>
      <c r="C69" s="100"/>
      <c r="D69" s="105" t="s">
        <v>112</v>
      </c>
      <c r="E69" s="104" t="s">
        <v>101</v>
      </c>
      <c r="G69" s="110">
        <v>1</v>
      </c>
      <c r="H69" s="107">
        <f t="shared" ref="H69" si="36">ROUND(P69,0)</f>
        <v>750</v>
      </c>
      <c r="I69" s="50"/>
      <c r="J69" s="50">
        <f t="shared" ref="J69" si="37">G69*H69</f>
        <v>750</v>
      </c>
      <c r="K69" s="79" t="s">
        <v>103</v>
      </c>
      <c r="L69" s="108">
        <f t="shared" ref="L69:L71" si="38">153+20+7</f>
        <v>180</v>
      </c>
      <c r="M69" s="98">
        <v>0.25</v>
      </c>
      <c r="N69" s="113">
        <f t="shared" ref="N69" si="39">L69*M69*1000/100</f>
        <v>450</v>
      </c>
      <c r="O69" s="114">
        <v>0.4</v>
      </c>
      <c r="P69" s="17">
        <f t="shared" ref="P69" si="40">N69/(1-O69)</f>
        <v>750</v>
      </c>
    </row>
    <row r="70" spans="2:16" s="95" customFormat="1" ht="15.75" customHeight="1">
      <c r="C70" s="100"/>
      <c r="D70" s="105"/>
      <c r="E70" s="104" t="s">
        <v>113</v>
      </c>
      <c r="G70" s="111"/>
      <c r="H70" s="107"/>
      <c r="I70" s="94"/>
      <c r="J70" s="50"/>
      <c r="K70" s="79"/>
      <c r="L70" s="109"/>
      <c r="M70" s="98"/>
      <c r="N70" s="96"/>
      <c r="O70" s="97"/>
    </row>
    <row r="71" spans="2:16" s="95" customFormat="1" ht="15.75" customHeight="1">
      <c r="B71" s="100">
        <v>9</v>
      </c>
      <c r="C71" s="100"/>
      <c r="D71" s="105" t="s">
        <v>112</v>
      </c>
      <c r="E71" s="104" t="s">
        <v>101</v>
      </c>
      <c r="G71" s="110">
        <v>1</v>
      </c>
      <c r="H71" s="107">
        <f t="shared" ref="H71" si="41">ROUND(P71,0)</f>
        <v>750</v>
      </c>
      <c r="I71" s="50"/>
      <c r="J71" s="50">
        <f t="shared" ref="J71" si="42">G71*H71</f>
        <v>750</v>
      </c>
      <c r="K71" s="79" t="s">
        <v>103</v>
      </c>
      <c r="L71" s="108">
        <f t="shared" si="38"/>
        <v>180</v>
      </c>
      <c r="M71" s="98">
        <v>0.25</v>
      </c>
      <c r="N71" s="113">
        <f t="shared" ref="N71" si="43">L71*M71*1000/100</f>
        <v>450</v>
      </c>
      <c r="O71" s="114">
        <v>0.4</v>
      </c>
      <c r="P71" s="17">
        <f t="shared" ref="P71" si="44">N71/(1-O71)</f>
        <v>750</v>
      </c>
    </row>
    <row r="72" spans="2:16" s="95" customFormat="1" ht="15.75" customHeight="1">
      <c r="C72" s="100"/>
      <c r="D72" s="105"/>
      <c r="E72" s="104" t="s">
        <v>113</v>
      </c>
      <c r="G72" s="111"/>
      <c r="H72" s="107"/>
      <c r="I72" s="94"/>
      <c r="J72" s="50"/>
      <c r="K72" s="79"/>
      <c r="L72" s="109"/>
      <c r="M72" s="98"/>
      <c r="N72" s="96"/>
      <c r="O72" s="97"/>
    </row>
    <row r="73" spans="2:16" s="95" customFormat="1" ht="15.75" customHeight="1">
      <c r="B73" s="100">
        <v>10</v>
      </c>
      <c r="C73" s="100"/>
      <c r="D73" s="105" t="s">
        <v>100</v>
      </c>
      <c r="E73" s="104" t="s">
        <v>101</v>
      </c>
      <c r="G73" s="110">
        <v>1</v>
      </c>
      <c r="H73" s="107">
        <f>ROUND(P73,0)</f>
        <v>750</v>
      </c>
      <c r="I73" s="50"/>
      <c r="J73" s="50">
        <f>G73*H73</f>
        <v>750</v>
      </c>
      <c r="K73" s="79" t="s">
        <v>103</v>
      </c>
      <c r="L73" s="108">
        <f>153+20+7</f>
        <v>180</v>
      </c>
      <c r="M73" s="98">
        <v>0.25</v>
      </c>
      <c r="N73" s="113">
        <f>L73*M73*1000/100</f>
        <v>450</v>
      </c>
      <c r="O73" s="114">
        <v>0.4</v>
      </c>
      <c r="P73" s="17">
        <f>N73/(1-O73)</f>
        <v>750</v>
      </c>
    </row>
    <row r="74" spans="2:16" s="95" customFormat="1" ht="15.75" customHeight="1">
      <c r="B74" s="100">
        <f>B73+1</f>
        <v>11</v>
      </c>
      <c r="C74" s="100"/>
      <c r="D74" s="105" t="s">
        <v>112</v>
      </c>
      <c r="E74" s="104" t="s">
        <v>101</v>
      </c>
      <c r="G74" s="110">
        <v>1</v>
      </c>
      <c r="H74" s="107">
        <f t="shared" ref="H74" si="45">ROUND(P74,0)</f>
        <v>750</v>
      </c>
      <c r="I74" s="50"/>
      <c r="J74" s="50">
        <f t="shared" ref="J74" si="46">G74*H74</f>
        <v>750</v>
      </c>
      <c r="K74" s="79" t="s">
        <v>103</v>
      </c>
      <c r="L74" s="108">
        <f t="shared" ref="L74" si="47">153+20+7</f>
        <v>180</v>
      </c>
      <c r="M74" s="98">
        <v>0.25</v>
      </c>
      <c r="N74" s="113">
        <f t="shared" ref="N74" si="48">L74*M74*1000/100</f>
        <v>450</v>
      </c>
      <c r="O74" s="114">
        <v>0.4</v>
      </c>
      <c r="P74" s="17">
        <f t="shared" ref="P74" si="49">N74/(1-O74)</f>
        <v>750</v>
      </c>
    </row>
    <row r="75" spans="2:16" s="95" customFormat="1" ht="15.75" customHeight="1">
      <c r="C75" s="100"/>
      <c r="D75" s="105"/>
      <c r="E75" s="104" t="s">
        <v>113</v>
      </c>
      <c r="G75" s="111"/>
      <c r="H75" s="107"/>
      <c r="I75" s="94"/>
      <c r="J75" s="50"/>
      <c r="K75" s="79"/>
      <c r="L75" s="109"/>
      <c r="M75" s="98"/>
      <c r="N75" s="96"/>
      <c r="O75" s="97"/>
    </row>
    <row r="76" spans="2:16" s="95" customFormat="1" ht="15.75" customHeight="1">
      <c r="B76" s="100">
        <f>B74+1</f>
        <v>12</v>
      </c>
      <c r="C76" s="100"/>
      <c r="D76" s="105" t="s">
        <v>121</v>
      </c>
      <c r="E76" s="102" t="s">
        <v>117</v>
      </c>
      <c r="G76" s="110">
        <v>1</v>
      </c>
      <c r="H76" s="107">
        <f>ROUND(P76,0)</f>
        <v>996</v>
      </c>
      <c r="I76" s="50"/>
      <c r="J76" s="50">
        <f>G76*H76</f>
        <v>996</v>
      </c>
      <c r="K76" s="79" t="s">
        <v>103</v>
      </c>
      <c r="L76" s="109">
        <f>210+22+7</f>
        <v>239</v>
      </c>
      <c r="M76" s="98">
        <v>0.25</v>
      </c>
      <c r="N76" s="113">
        <f>L76*M76*1000/100</f>
        <v>597.5</v>
      </c>
      <c r="O76" s="114">
        <v>0.4</v>
      </c>
      <c r="P76" s="17">
        <f>N76/(1-O76)</f>
        <v>995.83333333333337</v>
      </c>
    </row>
    <row r="77" spans="2:16" s="95" customFormat="1" ht="15.75" customHeight="1">
      <c r="C77" s="100"/>
      <c r="D77" s="105"/>
      <c r="E77" s="104" t="s">
        <v>118</v>
      </c>
      <c r="G77" s="111"/>
      <c r="H77" s="107"/>
      <c r="I77" s="94"/>
      <c r="J77" s="50"/>
      <c r="K77" s="79"/>
      <c r="L77" s="109"/>
      <c r="M77" s="98"/>
      <c r="N77" s="96"/>
      <c r="O77" s="97"/>
    </row>
    <row r="78" spans="2:16" s="95" customFormat="1" ht="15.75" customHeight="1">
      <c r="C78" s="100"/>
      <c r="D78" s="105"/>
      <c r="E78" s="104" t="s">
        <v>122</v>
      </c>
      <c r="G78" s="111"/>
      <c r="H78" s="107"/>
      <c r="I78" s="94"/>
      <c r="J78" s="50"/>
      <c r="K78" s="79"/>
      <c r="L78" s="109"/>
      <c r="M78" s="98"/>
      <c r="N78" s="96"/>
      <c r="O78" s="97"/>
    </row>
    <row r="79" spans="2:16" s="95" customFormat="1" ht="15.75" customHeight="1">
      <c r="C79" s="100"/>
      <c r="D79" s="105"/>
      <c r="E79" s="104" t="s">
        <v>98</v>
      </c>
      <c r="G79" s="111"/>
      <c r="H79" s="107"/>
      <c r="I79" s="94"/>
      <c r="J79" s="50"/>
      <c r="K79" s="79"/>
      <c r="L79" s="109"/>
      <c r="M79" s="98"/>
      <c r="N79" s="96"/>
      <c r="O79" s="97"/>
    </row>
    <row r="80" spans="2:16" s="95" customFormat="1" ht="15.75" customHeight="1">
      <c r="B80" s="100"/>
      <c r="C80" s="100"/>
      <c r="D80" s="105"/>
      <c r="E80" s="104" t="s">
        <v>123</v>
      </c>
      <c r="G80" s="111"/>
      <c r="H80" s="107"/>
      <c r="I80" s="94"/>
      <c r="J80" s="50"/>
      <c r="K80" s="79"/>
      <c r="L80" s="109"/>
      <c r="M80" s="98"/>
      <c r="N80" s="96"/>
      <c r="O80" s="97"/>
    </row>
    <row r="81" spans="1:16" s="95" customFormat="1" ht="15.75" customHeight="1">
      <c r="B81" s="100"/>
      <c r="C81" s="100"/>
      <c r="D81" s="105"/>
      <c r="E81" s="104" t="s">
        <v>124</v>
      </c>
      <c r="G81" s="111"/>
      <c r="H81" s="107"/>
      <c r="I81" s="94"/>
      <c r="J81" s="50"/>
      <c r="K81" s="79"/>
      <c r="L81" s="109"/>
      <c r="M81" s="98"/>
      <c r="N81" s="96"/>
      <c r="O81" s="97"/>
    </row>
    <row r="82" spans="1:16" s="95" customFormat="1" ht="15.75" customHeight="1">
      <c r="B82" s="100">
        <f>B76+1</f>
        <v>13</v>
      </c>
      <c r="C82" s="100"/>
      <c r="D82" s="105" t="s">
        <v>112</v>
      </c>
      <c r="E82" s="104" t="s">
        <v>101</v>
      </c>
      <c r="G82" s="110">
        <v>1</v>
      </c>
      <c r="H82" s="107">
        <f t="shared" ref="H82" si="50">ROUND(P82,0)</f>
        <v>750</v>
      </c>
      <c r="I82" s="50"/>
      <c r="J82" s="50">
        <f t="shared" ref="J82" si="51">G82*H82</f>
        <v>750</v>
      </c>
      <c r="K82" s="79" t="s">
        <v>103</v>
      </c>
      <c r="L82" s="108">
        <f t="shared" ref="L82" si="52">153+20+7</f>
        <v>180</v>
      </c>
      <c r="M82" s="98">
        <v>0.25</v>
      </c>
      <c r="N82" s="113">
        <f t="shared" ref="N82" si="53">L82*M82*1000/100</f>
        <v>450</v>
      </c>
      <c r="O82" s="114">
        <v>0.4</v>
      </c>
      <c r="P82" s="17">
        <f t="shared" ref="P82" si="54">N82/(1-O82)</f>
        <v>750</v>
      </c>
    </row>
    <row r="83" spans="1:16" s="95" customFormat="1" ht="15.75" customHeight="1">
      <c r="B83" s="100"/>
      <c r="C83" s="100"/>
      <c r="D83" s="105"/>
      <c r="E83" s="104" t="s">
        <v>113</v>
      </c>
      <c r="G83" s="111"/>
      <c r="H83" s="107"/>
      <c r="I83" s="94"/>
      <c r="J83" s="50"/>
      <c r="K83" s="79"/>
      <c r="L83" s="109"/>
      <c r="M83" s="98"/>
      <c r="N83" s="96"/>
      <c r="O83" s="97"/>
    </row>
    <row r="84" spans="1:16" s="95" customFormat="1" ht="15.75" customHeight="1">
      <c r="B84" s="100">
        <f>B82+1</f>
        <v>14</v>
      </c>
      <c r="C84" s="100"/>
      <c r="D84" s="105" t="s">
        <v>112</v>
      </c>
      <c r="E84" s="104" t="s">
        <v>101</v>
      </c>
      <c r="G84" s="110">
        <v>1</v>
      </c>
      <c r="H84" s="107">
        <f t="shared" ref="H84" si="55">ROUND(P84,0)</f>
        <v>750</v>
      </c>
      <c r="I84" s="50"/>
      <c r="J84" s="50">
        <f t="shared" ref="J84" si="56">G84*H84</f>
        <v>750</v>
      </c>
      <c r="K84" s="79" t="s">
        <v>103</v>
      </c>
      <c r="L84" s="108">
        <f t="shared" ref="L84" si="57">153+20+7</f>
        <v>180</v>
      </c>
      <c r="M84" s="98">
        <v>0.25</v>
      </c>
      <c r="N84" s="113">
        <f t="shared" ref="N84" si="58">L84*M84*1000/100</f>
        <v>450</v>
      </c>
      <c r="O84" s="114">
        <v>0.4</v>
      </c>
      <c r="P84" s="17">
        <f t="shared" ref="P84" si="59">N84/(1-O84)</f>
        <v>750</v>
      </c>
    </row>
    <row r="85" spans="1:16" s="95" customFormat="1" ht="15.75" customHeight="1">
      <c r="B85" s="100"/>
      <c r="C85" s="100"/>
      <c r="D85" s="105"/>
      <c r="E85" s="104" t="s">
        <v>113</v>
      </c>
      <c r="G85" s="111"/>
      <c r="H85" s="107"/>
      <c r="I85" s="94"/>
      <c r="J85" s="50"/>
      <c r="K85" s="79"/>
      <c r="L85" s="109"/>
      <c r="M85" s="98"/>
      <c r="N85" s="96"/>
      <c r="O85" s="97"/>
    </row>
    <row r="86" spans="1:16" s="95" customFormat="1" ht="15.75" customHeight="1">
      <c r="B86" s="100">
        <f>B84+1</f>
        <v>15</v>
      </c>
      <c r="C86" s="100"/>
      <c r="D86" s="105" t="s">
        <v>100</v>
      </c>
      <c r="E86" s="104" t="s">
        <v>101</v>
      </c>
      <c r="G86" s="110">
        <v>1</v>
      </c>
      <c r="H86" s="107">
        <f>ROUND(P86,0)</f>
        <v>750</v>
      </c>
      <c r="I86" s="50"/>
      <c r="J86" s="50">
        <f>G86*H86</f>
        <v>750</v>
      </c>
      <c r="K86" s="79" t="s">
        <v>103</v>
      </c>
      <c r="L86" s="108">
        <f>153+20+7</f>
        <v>180</v>
      </c>
      <c r="M86" s="98">
        <v>0.25</v>
      </c>
      <c r="N86" s="113">
        <f>L86*M86*1000/100</f>
        <v>450</v>
      </c>
      <c r="O86" s="114">
        <v>0.4</v>
      </c>
      <c r="P86" s="17">
        <f>N86/(1-O86)</f>
        <v>750</v>
      </c>
    </row>
    <row r="87" spans="1:16" s="95" customFormat="1" ht="15.75" customHeight="1">
      <c r="C87" s="100"/>
      <c r="D87" s="105"/>
      <c r="E87" s="104"/>
      <c r="H87" s="107"/>
      <c r="I87" s="94"/>
      <c r="J87" s="94"/>
      <c r="K87" s="94"/>
    </row>
    <row r="88" spans="1:16" s="95" customFormat="1" ht="15.75" customHeight="1">
      <c r="B88" s="100"/>
      <c r="C88" s="100"/>
      <c r="D88" s="105"/>
      <c r="E88" s="104"/>
      <c r="H88" s="107"/>
      <c r="I88" s="94"/>
      <c r="J88" s="94"/>
      <c r="K88" s="94"/>
    </row>
    <row r="89" spans="1:16" ht="15.75" customHeight="1" thickBot="1">
      <c r="A89" s="17"/>
      <c r="B89" s="61"/>
      <c r="C89" s="62"/>
      <c r="D89" s="63"/>
      <c r="E89" s="64"/>
      <c r="F89" s="65"/>
      <c r="G89" s="93"/>
      <c r="H89" s="66"/>
      <c r="I89" s="67"/>
      <c r="J89" s="67"/>
      <c r="K89" s="80"/>
    </row>
    <row r="90" spans="1:16" ht="15.75" customHeight="1">
      <c r="A90" s="17"/>
      <c r="B90" s="11"/>
      <c r="C90" s="11"/>
      <c r="D90" s="12"/>
      <c r="E90" s="21"/>
      <c r="F90" s="11"/>
      <c r="G90" s="33" t="s">
        <v>26</v>
      </c>
      <c r="H90" s="51" t="s">
        <v>4</v>
      </c>
      <c r="I90" s="50"/>
      <c r="J90" s="50">
        <f>SUM(J21:J89)</f>
        <v>31457</v>
      </c>
      <c r="K90" s="60"/>
    </row>
    <row r="91" spans="1:16" ht="15.75" customHeight="1">
      <c r="A91" s="17"/>
      <c r="B91" s="11"/>
      <c r="C91" s="11"/>
      <c r="D91" s="12"/>
      <c r="E91" s="44"/>
      <c r="F91" s="42"/>
      <c r="G91" s="43" t="s">
        <v>19</v>
      </c>
      <c r="H91" s="52" t="s">
        <v>4</v>
      </c>
      <c r="I91" s="53"/>
      <c r="J91" s="53">
        <v>150</v>
      </c>
      <c r="K91" s="58"/>
    </row>
    <row r="92" spans="1:16" ht="15.75" customHeight="1">
      <c r="A92" s="17"/>
      <c r="B92" s="11"/>
      <c r="C92" s="11"/>
      <c r="D92" s="12"/>
      <c r="E92" s="45"/>
      <c r="F92" s="46"/>
      <c r="G92" s="57" t="s">
        <v>2</v>
      </c>
      <c r="H92" s="54" t="s">
        <v>4</v>
      </c>
      <c r="I92" s="55"/>
      <c r="J92" s="55">
        <v>0</v>
      </c>
      <c r="K92" s="59"/>
    </row>
    <row r="93" spans="1:16" ht="15.75" customHeight="1" thickBot="1">
      <c r="A93" s="17"/>
      <c r="B93" s="62"/>
      <c r="C93" s="62"/>
      <c r="D93" s="61"/>
      <c r="E93" s="70"/>
      <c r="F93" s="71"/>
      <c r="G93" s="72" t="s">
        <v>20</v>
      </c>
      <c r="H93" s="73" t="s">
        <v>4</v>
      </c>
      <c r="I93" s="74"/>
      <c r="J93" s="74"/>
      <c r="K93" s="75"/>
    </row>
    <row r="94" spans="1:16" ht="15.75" customHeight="1">
      <c r="A94" s="17"/>
      <c r="B94" s="11"/>
      <c r="C94" s="11"/>
      <c r="D94" s="12"/>
      <c r="E94" s="21"/>
      <c r="F94" s="11"/>
      <c r="G94" s="31" t="s">
        <v>33</v>
      </c>
      <c r="H94" s="51" t="s">
        <v>4</v>
      </c>
      <c r="I94" s="50"/>
      <c r="J94" s="50">
        <f>IF(J90&lt;150, 150, J90)</f>
        <v>31457</v>
      </c>
      <c r="K94" s="60"/>
    </row>
    <row r="95" spans="1:16" ht="15.75" customHeight="1" thickBot="1">
      <c r="A95" s="17"/>
      <c r="B95" s="62"/>
      <c r="C95" s="62"/>
      <c r="D95" s="61"/>
      <c r="E95" s="64"/>
      <c r="F95" s="62"/>
      <c r="G95" s="68" t="s">
        <v>32</v>
      </c>
      <c r="H95" s="66" t="s">
        <v>4</v>
      </c>
      <c r="I95" s="67"/>
      <c r="J95" s="67"/>
      <c r="K95" s="69"/>
    </row>
    <row r="96" spans="1:16" ht="15.75" customHeight="1">
      <c r="A96" s="17"/>
      <c r="B96" s="11"/>
      <c r="C96" s="11"/>
      <c r="D96" s="12"/>
      <c r="E96" s="17"/>
      <c r="F96" s="11"/>
      <c r="G96" s="56" t="s">
        <v>26</v>
      </c>
      <c r="H96" s="51" t="s">
        <v>4</v>
      </c>
      <c r="I96" s="50"/>
      <c r="J96" s="51">
        <f>SUM(J94:J95)</f>
        <v>31457</v>
      </c>
      <c r="K96" s="60"/>
    </row>
    <row r="97" spans="1:230" ht="15.75" customHeight="1">
      <c r="A97" s="17"/>
      <c r="B97" s="11"/>
      <c r="C97" s="11"/>
      <c r="D97" s="12"/>
      <c r="E97" s="17"/>
      <c r="F97" s="11"/>
      <c r="G97" s="56"/>
      <c r="H97" s="51"/>
      <c r="I97" s="50"/>
      <c r="J97" s="51"/>
      <c r="K97" s="60"/>
    </row>
    <row r="98" spans="1:230" s="17" customFormat="1" ht="15.75" customHeight="1">
      <c r="B98" s="27" t="s">
        <v>42</v>
      </c>
      <c r="C98" s="11"/>
      <c r="D98" s="12"/>
      <c r="E98" s="11"/>
      <c r="F98" s="11"/>
      <c r="G98" s="13"/>
      <c r="H98" s="14"/>
      <c r="I98" s="11"/>
      <c r="J98" s="15"/>
      <c r="K98" s="16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</row>
    <row r="99" spans="1:230" s="17" customFormat="1" ht="15.75" customHeight="1">
      <c r="B99" s="18" t="s">
        <v>7</v>
      </c>
      <c r="E99" s="11"/>
      <c r="F99" s="11"/>
      <c r="G99" s="13"/>
      <c r="H99" s="14"/>
      <c r="I99" s="11"/>
      <c r="J99" s="15"/>
      <c r="K99" s="16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1:230" s="17" customFormat="1" ht="15.75" customHeight="1">
      <c r="B100" s="18" t="s">
        <v>44</v>
      </c>
      <c r="E100" s="11"/>
      <c r="F100" s="11"/>
      <c r="G100" s="13"/>
      <c r="H100" s="14"/>
      <c r="I100" s="11"/>
      <c r="J100" s="15"/>
      <c r="K100" s="16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1:230" s="17" customFormat="1" ht="15.75" customHeight="1">
      <c r="B101" s="18" t="s">
        <v>31</v>
      </c>
      <c r="E101" s="11"/>
      <c r="F101" s="11"/>
      <c r="G101" s="13"/>
      <c r="H101" s="14"/>
      <c r="I101" s="11"/>
      <c r="J101" s="15"/>
      <c r="K101" s="16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1:230" s="17" customFormat="1" ht="15.75" customHeight="1">
      <c r="B102" s="18" t="s">
        <v>64</v>
      </c>
      <c r="E102" s="11"/>
      <c r="F102" s="11"/>
      <c r="G102" s="13"/>
      <c r="H102" s="14"/>
      <c r="I102" s="11"/>
      <c r="J102" s="15"/>
      <c r="K102" s="16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1:230" s="17" customFormat="1" ht="15.75" customHeight="1">
      <c r="B103" s="87" t="s">
        <v>61</v>
      </c>
      <c r="E103" s="11"/>
      <c r="F103" s="11"/>
      <c r="G103" s="13"/>
      <c r="H103" s="14"/>
      <c r="I103" s="11"/>
      <c r="J103" s="15"/>
      <c r="K103" s="16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1:230" s="17" customFormat="1" ht="15.75" customHeight="1">
      <c r="B104" s="87" t="s">
        <v>62</v>
      </c>
      <c r="E104" s="11"/>
      <c r="F104" s="11"/>
      <c r="G104" s="13"/>
      <c r="H104" s="14"/>
      <c r="I104" s="11"/>
      <c r="J104" s="15"/>
      <c r="K104" s="16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</row>
    <row r="105" spans="1:230" s="17" customFormat="1" ht="15.75" customHeight="1">
      <c r="B105" s="87" t="s">
        <v>63</v>
      </c>
      <c r="E105" s="11"/>
      <c r="F105" s="11"/>
      <c r="G105" s="13"/>
      <c r="H105" s="14"/>
      <c r="I105" s="11"/>
      <c r="J105" s="15"/>
      <c r="K105" s="16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</row>
    <row r="106" spans="1:230" s="17" customFormat="1" ht="15.75" customHeight="1">
      <c r="B106" s="11"/>
      <c r="C106" s="11"/>
      <c r="D106" s="18"/>
      <c r="E106" s="11"/>
      <c r="F106" s="11"/>
      <c r="G106" s="13"/>
      <c r="H106" s="19"/>
      <c r="I106" s="11"/>
      <c r="J106" s="15"/>
      <c r="K106" s="16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</row>
    <row r="107" spans="1:230" s="17" customFormat="1" ht="15.75" customHeight="1">
      <c r="C107" s="11"/>
      <c r="D107" s="76" t="s">
        <v>34</v>
      </c>
      <c r="E107" s="11"/>
      <c r="F107" s="11"/>
      <c r="G107" s="13"/>
      <c r="H107" s="14"/>
      <c r="I107" s="11"/>
      <c r="J107" s="78"/>
      <c r="K107" s="16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</row>
    <row r="108" spans="1:230" s="17" customFormat="1" ht="15.75" customHeight="1">
      <c r="B108" s="11"/>
      <c r="C108" s="11"/>
      <c r="D108" s="56" t="s">
        <v>35</v>
      </c>
      <c r="E108" s="18" t="s">
        <v>54</v>
      </c>
      <c r="F108" s="11"/>
      <c r="G108" s="13"/>
      <c r="H108" s="14"/>
      <c r="I108" s="11"/>
      <c r="J108" s="15"/>
      <c r="K108" s="16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</row>
    <row r="109" spans="1:230" s="17" customFormat="1" ht="15.75" customHeight="1">
      <c r="B109" s="11"/>
      <c r="C109" s="11"/>
      <c r="D109" s="56"/>
      <c r="E109" s="18" t="s">
        <v>55</v>
      </c>
      <c r="F109" s="11"/>
      <c r="G109" s="13"/>
      <c r="H109" s="14"/>
      <c r="I109" s="11"/>
      <c r="J109" s="15"/>
      <c r="K109" s="16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</row>
    <row r="110" spans="1:230" s="17" customFormat="1" ht="15.75" customHeight="1">
      <c r="D110" s="26" t="s">
        <v>36</v>
      </c>
      <c r="E110" s="90" t="s">
        <v>53</v>
      </c>
      <c r="K110" s="21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</row>
    <row r="111" spans="1:230" s="17" customFormat="1" ht="15.75" customHeight="1">
      <c r="D111" s="26" t="s">
        <v>37</v>
      </c>
      <c r="E111" s="17" t="s">
        <v>5</v>
      </c>
      <c r="K111" s="2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</row>
    <row r="112" spans="1:230" s="17" customFormat="1" ht="15.75" customHeight="1">
      <c r="D112" s="26" t="s">
        <v>38</v>
      </c>
      <c r="E112" s="22" t="s">
        <v>21</v>
      </c>
      <c r="K112" s="2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</row>
    <row r="113" spans="2:230" s="17" customFormat="1" ht="15.75" customHeight="1">
      <c r="D113" s="26" t="s">
        <v>39</v>
      </c>
      <c r="E113" s="23" t="s">
        <v>48</v>
      </c>
      <c r="K113" s="2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</row>
    <row r="114" spans="2:230" s="17" customFormat="1" ht="15.75" customHeight="1">
      <c r="D114" s="26" t="s">
        <v>40</v>
      </c>
      <c r="E114" s="17" t="s">
        <v>49</v>
      </c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</row>
    <row r="115" spans="2:230" s="17" customFormat="1" ht="15.75" customHeight="1">
      <c r="B115" s="11"/>
      <c r="C115" s="11"/>
      <c r="D115" s="12" t="s">
        <v>41</v>
      </c>
      <c r="E115" s="11" t="s">
        <v>22</v>
      </c>
      <c r="F115" s="11"/>
      <c r="G115" s="13"/>
      <c r="H115" s="14"/>
      <c r="I115" s="11"/>
      <c r="J115" s="15"/>
      <c r="K115" s="16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</row>
    <row r="116" spans="2:230" s="17" customFormat="1" ht="15.75" customHeight="1">
      <c r="B116" s="11"/>
      <c r="C116" s="11"/>
      <c r="D116" s="12"/>
      <c r="E116" s="11"/>
      <c r="F116" s="11"/>
      <c r="G116" s="13"/>
      <c r="H116" s="14"/>
      <c r="I116" s="11"/>
      <c r="J116" s="15"/>
      <c r="K116" s="16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</row>
    <row r="117" spans="2:230" s="17" customFormat="1" ht="15.75" customHeight="1">
      <c r="B117" s="11" t="s">
        <v>43</v>
      </c>
      <c r="C117" s="11"/>
      <c r="D117" s="12"/>
      <c r="E117" s="11"/>
      <c r="F117" s="11"/>
      <c r="G117" s="13"/>
      <c r="H117" s="14"/>
      <c r="I117" s="11"/>
      <c r="J117" s="15"/>
      <c r="K117" s="16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</row>
    <row r="118" spans="2:230" s="17" customFormat="1" ht="15.75" customHeight="1">
      <c r="B118" s="11"/>
      <c r="C118" s="11"/>
      <c r="D118" s="12"/>
      <c r="E118" s="11"/>
      <c r="F118" s="11"/>
      <c r="G118" s="13"/>
      <c r="H118" s="14"/>
      <c r="I118" s="11"/>
      <c r="J118" s="15"/>
      <c r="K118" s="16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</row>
    <row r="119" spans="2:230" s="17" customFormat="1" ht="15.75" customHeight="1">
      <c r="B119" s="11"/>
      <c r="C119" s="11"/>
      <c r="D119" s="12"/>
      <c r="E119" s="11"/>
      <c r="F119" s="11"/>
      <c r="G119" s="13"/>
      <c r="H119" s="14"/>
      <c r="I119" s="11"/>
      <c r="J119" s="15"/>
      <c r="K119" s="16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</row>
    <row r="120" spans="2:230" s="17" customFormat="1" ht="15.75" customHeight="1">
      <c r="B120" s="8"/>
      <c r="C120" s="8"/>
      <c r="D120" s="11"/>
      <c r="E120" s="11"/>
      <c r="F120" s="11"/>
      <c r="G120" s="24"/>
      <c r="H120" s="11"/>
      <c r="I120" s="11"/>
      <c r="J120" s="24"/>
      <c r="K120" s="25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</row>
    <row r="121" spans="2:230" s="17" customFormat="1" ht="15.75" customHeight="1">
      <c r="B121" s="11" t="s">
        <v>59</v>
      </c>
      <c r="C121" s="11"/>
      <c r="D121" s="11"/>
      <c r="E121" s="11"/>
      <c r="F121" s="11"/>
      <c r="G121" s="24"/>
      <c r="H121" s="11"/>
      <c r="I121" s="11"/>
      <c r="J121" s="24"/>
      <c r="K121" s="24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</row>
    <row r="122" spans="2:230" s="17" customFormat="1" ht="15.75" customHeight="1">
      <c r="B122" s="11" t="s">
        <v>58</v>
      </c>
      <c r="C122" s="8"/>
      <c r="D122" s="11"/>
      <c r="E122" s="11"/>
      <c r="F122" s="11"/>
      <c r="G122" s="24"/>
      <c r="H122" s="11"/>
      <c r="I122" s="11"/>
      <c r="J122" s="24"/>
      <c r="K122" s="24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</row>
    <row r="123" spans="2:230" ht="15.75" customHeight="1">
      <c r="B123" s="8"/>
      <c r="C123" s="8"/>
      <c r="D123" s="5"/>
      <c r="E123" s="6"/>
      <c r="F123" s="6"/>
      <c r="G123" s="7"/>
      <c r="H123" s="6"/>
      <c r="I123" s="6"/>
      <c r="J123" s="7"/>
      <c r="K123" s="7"/>
    </row>
    <row r="124" spans="2:230" ht="15.75" customHeight="1">
      <c r="B124" s="8"/>
      <c r="C124" s="8"/>
      <c r="D124" s="5"/>
      <c r="E124" s="6"/>
      <c r="F124" s="6"/>
      <c r="G124" s="7"/>
      <c r="H124" s="6"/>
      <c r="I124" s="6"/>
      <c r="J124" s="7"/>
      <c r="K124" s="7"/>
    </row>
    <row r="125" spans="2:230" ht="15.75" customHeight="1">
      <c r="B125" s="2"/>
      <c r="C125" s="2"/>
      <c r="D125" s="2"/>
      <c r="E125" s="2"/>
      <c r="F125" s="2"/>
      <c r="G125" s="7"/>
      <c r="H125" s="2"/>
      <c r="I125" s="2"/>
      <c r="J125" s="2"/>
      <c r="K125" s="2"/>
    </row>
    <row r="126" spans="2:230" ht="15.75" customHeight="1">
      <c r="B126" s="2"/>
      <c r="C126" s="2"/>
      <c r="D126" s="2"/>
      <c r="E126" s="2"/>
      <c r="F126" s="2"/>
      <c r="G126" s="7"/>
      <c r="H126" s="2"/>
      <c r="I126" s="2"/>
      <c r="J126" s="2"/>
      <c r="K126" s="2"/>
    </row>
    <row r="127" spans="2:230" ht="15.75" customHeight="1">
      <c r="B127" s="2"/>
      <c r="C127" s="2"/>
      <c r="D127" s="2"/>
      <c r="E127" s="2"/>
      <c r="F127" s="2"/>
      <c r="G127" s="7"/>
      <c r="H127" s="2"/>
      <c r="I127" s="2"/>
      <c r="J127" s="2"/>
      <c r="K127" s="2"/>
    </row>
    <row r="128" spans="2:230" ht="15.7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2:11" ht="15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malyshevskaja@zmuperm.ru"/>
    <hyperlink ref="R13" r:id="rId4" display="mailto:regis.houllier@airlitec.com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2" fitToHeight="2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2012-11-06T13:28:59Z</cp:lastPrinted>
  <dcterms:created xsi:type="dcterms:W3CDTF">2000-06-29T05:08:18Z</dcterms:created>
  <dcterms:modified xsi:type="dcterms:W3CDTF">2012-11-06T13:29:27Z</dcterms:modified>
</cp:coreProperties>
</file>