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QUOTE!$A$1:$K$72</definedName>
  </definedNames>
  <calcPr calcId="145621"/>
</workbook>
</file>

<file path=xl/calcChain.xml><?xml version="1.0" encoding="utf-8"?>
<calcChain xmlns="http://schemas.openxmlformats.org/spreadsheetml/2006/main">
  <c r="J36" i="1" l="1"/>
  <c r="H36" i="1"/>
  <c r="H35" i="1"/>
  <c r="J35" i="1" s="1"/>
  <c r="J34" i="1"/>
  <c r="H34" i="1"/>
  <c r="H32" i="1"/>
  <c r="J32" i="1" s="1"/>
  <c r="J31" i="1"/>
  <c r="H31" i="1"/>
  <c r="H30" i="1"/>
  <c r="J30" i="1" s="1"/>
  <c r="J29" i="1"/>
  <c r="H29" i="1"/>
  <c r="H28" i="1"/>
  <c r="J28" i="1" s="1"/>
  <c r="J27" i="1"/>
  <c r="H27" i="1"/>
  <c r="H26" i="1"/>
  <c r="J26" i="1" s="1"/>
  <c r="J25" i="1"/>
  <c r="H25" i="1"/>
  <c r="H24" i="1"/>
  <c r="J24" i="1" s="1"/>
  <c r="J23" i="1"/>
  <c r="H23" i="1"/>
  <c r="P34" i="1"/>
  <c r="N34" i="1"/>
  <c r="N36" i="1"/>
  <c r="P36" i="1" s="1"/>
  <c r="N35" i="1"/>
  <c r="P35" i="1" s="1"/>
  <c r="L32" i="1"/>
  <c r="N32" i="1" s="1"/>
  <c r="P32" i="1" s="1"/>
  <c r="P31" i="1"/>
  <c r="N31" i="1"/>
  <c r="L31" i="1"/>
  <c r="L27" i="1"/>
  <c r="N27" i="1" s="1"/>
  <c r="P27" i="1" s="1"/>
  <c r="L26" i="1"/>
  <c r="N26" i="1" s="1"/>
  <c r="P26" i="1" s="1"/>
  <c r="L25" i="1"/>
  <c r="N25" i="1" s="1"/>
  <c r="P25" i="1" s="1"/>
  <c r="L30" i="1"/>
  <c r="N30" i="1" s="1"/>
  <c r="P30" i="1" s="1"/>
  <c r="L29" i="1"/>
  <c r="N29" i="1" s="1"/>
  <c r="P29" i="1" s="1"/>
  <c r="L28" i="1"/>
  <c r="N28" i="1" s="1"/>
  <c r="P28" i="1" s="1"/>
  <c r="L23" i="1"/>
  <c r="N23" i="1" s="1"/>
  <c r="P23" i="1" s="1"/>
  <c r="N24" i="1"/>
  <c r="P24" i="1" s="1"/>
  <c r="L24" i="1"/>
  <c r="H22" i="1"/>
  <c r="P22" i="1"/>
  <c r="N22" i="1"/>
  <c r="L22" i="1"/>
  <c r="L34" i="1"/>
  <c r="J22" i="1" l="1"/>
  <c r="J40" i="1" s="1"/>
  <c r="J44" i="1" s="1"/>
  <c r="J46" i="1" s="1"/>
</calcChain>
</file>

<file path=xl/sharedStrings.xml><?xml version="1.0" encoding="utf-8"?>
<sst xmlns="http://schemas.openxmlformats.org/spreadsheetml/2006/main" count="150" uniqueCount="106">
  <si>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</si>
  <si>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</si>
  <si>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</si>
  <si>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</si>
  <si>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</si>
  <si>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</si>
  <si>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</si>
  <si>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</si>
  <si>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</si>
  <si>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</si>
  <si>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</si>
  <si>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</si>
  <si>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</si>
  <si>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</si>
  <si>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</si>
  <si>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</si>
  <si>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</si>
  <si>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</si>
  <si>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</si>
  <si>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</si>
  <si>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</si>
  <si>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</si>
  <si>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</si>
  <si>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</si>
  <si>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</si>
  <si>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</si>
  <si>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</si>
  <si>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</si>
  <si>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</si>
  <si>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</si>
  <si>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</si>
  <si>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</si>
  <si>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</si>
  <si>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</si>
  <si>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</si>
  <si>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</si>
  <si>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</si>
  <si>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</si>
  <si>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</si>
  <si>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</si>
  <si>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</si>
  <si>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</si>
  <si>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</si>
  <si>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</si>
  <si>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</si>
  <si>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</si>
  <si>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</si>
  <si>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</si>
  <si>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</si>
  <si>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</si>
  <si>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</si>
  <si>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</si>
  <si>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</si>
  <si>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</si>
  <si>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</si>
  <si>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</si>
  <si>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</si>
  <si>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</si>
  <si>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</si>
  <si>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</si>
  <si>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</si>
  <si>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</si>
  <si>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</si>
  <si>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</si>
  <si>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</si>
  <si>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</si>
  <si>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</si>
  <si>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</si>
  <si>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</si>
  <si>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</si>
  <si>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Q2012RH376</t>
  </si>
  <si>
    <t>Amon Windhorst</t>
  </si>
  <si>
    <t>Wibro Energietechnik GmbH</t>
  </si>
  <si>
    <t>Uhlenbergs Tannen 28</t>
  </si>
  <si>
    <t>D-49419 Wagenfeld</t>
  </si>
  <si>
    <t>Tel.: 05444-9948-0</t>
  </si>
  <si>
    <t>Mobil: 0160-97923839</t>
  </si>
  <si>
    <t xml:space="preserve">Item. 1     </t>
  </si>
  <si>
    <t xml:space="preserve">AVP301-PBD3D-2XXX-NG </t>
  </si>
  <si>
    <t>AVP Positioner</t>
  </si>
  <si>
    <t>Item. 2</t>
  </si>
  <si>
    <t xml:space="preserve">AVP301-FBD3D-2XXX-NG </t>
  </si>
  <si>
    <t>Item. 3</t>
  </si>
  <si>
    <t>Item. 4</t>
  </si>
  <si>
    <t>Item. 5</t>
  </si>
  <si>
    <t>Item. 6</t>
  </si>
  <si>
    <t>Item. 7</t>
  </si>
  <si>
    <t>Item. 8</t>
  </si>
  <si>
    <t>Item. 9</t>
  </si>
  <si>
    <t>Item. 10</t>
  </si>
  <si>
    <t>AVP301-FSR2D-2DYW-X</t>
  </si>
  <si>
    <t>Item. 11</t>
  </si>
  <si>
    <t xml:space="preserve">Item. 12                                            </t>
  </si>
  <si>
    <t>CFN obsolete and replace by CFS100 software</t>
  </si>
  <si>
    <t>CFS100-U1-0</t>
  </si>
  <si>
    <t>Configuration software for AVP positioner</t>
  </si>
  <si>
    <t>Screw assy</t>
  </si>
  <si>
    <t>Item. 13</t>
  </si>
  <si>
    <t>Feedback lever</t>
  </si>
  <si>
    <t>80377049-00100</t>
  </si>
  <si>
    <t xml:space="preserve">80377074-00100                                                                                              </t>
  </si>
  <si>
    <t>Item. 14</t>
  </si>
  <si>
    <t>Item. 15</t>
  </si>
  <si>
    <t>NO idea what it is</t>
  </si>
  <si>
    <t>Connector Pin Assembly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</si>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</sst>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9" fillId="0" borderId="0" xfId="0" applyFont="1" applyFill="1" applyBorder="1" applyAlignment="1"/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9"/>
  <sheetViews>
    <sheetView tabSelected="1" zoomScaleNormal="100" workbookViewId="0">
      <selection activeCell="A5" sqref="A5:K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9" t="s">
        <v>71</v>
      </c>
      <c r="E7" s="17"/>
      <c r="F7" s="85"/>
      <c r="G7" s="21"/>
      <c r="H7" s="33" t="s">
        <v>1</v>
      </c>
      <c r="I7" s="17"/>
      <c r="J7" s="77">
        <v>41205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9" t="s">
        <v>72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9" t="s">
        <v>73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9" t="s">
        <v>74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9" t="s">
        <v>75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9" t="s">
        <v>76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9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4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4"/>
      <c r="E21" s="102"/>
      <c r="G21" s="105"/>
      <c r="H21" s="106"/>
      <c r="I21" s="50"/>
      <c r="J21" s="50"/>
      <c r="K21" s="79"/>
      <c r="L21" s="111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40" t="s">
        <v>77</v>
      </c>
      <c r="C22" s="101"/>
      <c r="D22" s="104" t="s">
        <v>78</v>
      </c>
      <c r="E22" s="102" t="s">
        <v>79</v>
      </c>
      <c r="G22" s="109">
        <v>5</v>
      </c>
      <c r="H22" s="106">
        <f>P22</f>
        <v>1210</v>
      </c>
      <c r="I22" s="50"/>
      <c r="J22" s="50">
        <f>G22*H22</f>
        <v>6050</v>
      </c>
      <c r="K22" s="79" t="s">
        <v>105</v>
      </c>
      <c r="L22" s="107">
        <f>165+5+15+5+20+12+20</f>
        <v>242</v>
      </c>
      <c r="M22" s="17">
        <v>0.25</v>
      </c>
      <c r="N22" s="112">
        <f>L22*1000*M22/100</f>
        <v>605</v>
      </c>
      <c r="O22" s="113">
        <v>0.5</v>
      </c>
      <c r="P22" s="17">
        <f>N22/(1-O22)</f>
        <v>1210</v>
      </c>
    </row>
    <row r="23" spans="1:16" s="95" customFormat="1" ht="15.75" customHeight="1">
      <c r="B23" s="40" t="s">
        <v>80</v>
      </c>
      <c r="C23" s="100"/>
      <c r="D23" s="104" t="s">
        <v>78</v>
      </c>
      <c r="E23" s="102" t="s">
        <v>79</v>
      </c>
      <c r="F23" s="17"/>
      <c r="G23" s="109">
        <v>5</v>
      </c>
      <c r="H23" s="106">
        <f t="shared" ref="H23:H32" si="0">P23</f>
        <v>1210</v>
      </c>
      <c r="I23" s="50"/>
      <c r="J23" s="50">
        <f t="shared" ref="J23:J32" si="1">G23*H23</f>
        <v>6050</v>
      </c>
      <c r="K23" s="79" t="s">
        <v>105</v>
      </c>
      <c r="L23" s="107">
        <f>165+5+15+5+20+12+20</f>
        <v>242</v>
      </c>
      <c r="M23" s="17">
        <v>0.25</v>
      </c>
      <c r="N23" s="112">
        <f>L23*1000*M23/100</f>
        <v>605</v>
      </c>
      <c r="O23" s="113">
        <v>0.5</v>
      </c>
      <c r="P23" s="17">
        <f>N23/(1-O23)</f>
        <v>1210</v>
      </c>
    </row>
    <row r="24" spans="1:16" s="95" customFormat="1" ht="15.75" customHeight="1">
      <c r="B24" s="40" t="s">
        <v>82</v>
      </c>
      <c r="C24" s="100"/>
      <c r="D24" s="104" t="s">
        <v>81</v>
      </c>
      <c r="E24" s="102" t="s">
        <v>79</v>
      </c>
      <c r="F24" s="17"/>
      <c r="G24" s="109">
        <v>5</v>
      </c>
      <c r="H24" s="106">
        <f t="shared" si="0"/>
        <v>1260</v>
      </c>
      <c r="I24" s="50"/>
      <c r="J24" s="50">
        <f t="shared" si="1"/>
        <v>6300</v>
      </c>
      <c r="K24" s="79" t="s">
        <v>105</v>
      </c>
      <c r="L24" s="107">
        <f>165+15+15+5+20+12+20</f>
        <v>252</v>
      </c>
      <c r="M24" s="17">
        <v>0.25</v>
      </c>
      <c r="N24" s="112">
        <f>L24*1000*M24/100</f>
        <v>630</v>
      </c>
      <c r="O24" s="113">
        <v>0.5</v>
      </c>
      <c r="P24" s="17">
        <f>N24/(1-O24)</f>
        <v>1260</v>
      </c>
    </row>
    <row r="25" spans="1:16" s="95" customFormat="1" ht="15.75" customHeight="1">
      <c r="B25" s="40" t="s">
        <v>83</v>
      </c>
      <c r="C25" s="100"/>
      <c r="D25" s="104" t="s">
        <v>81</v>
      </c>
      <c r="E25" s="102" t="s">
        <v>79</v>
      </c>
      <c r="F25" s="17"/>
      <c r="G25" s="109">
        <v>5</v>
      </c>
      <c r="H25" s="106">
        <f t="shared" si="0"/>
        <v>1260</v>
      </c>
      <c r="I25" s="50"/>
      <c r="J25" s="50">
        <f t="shared" si="1"/>
        <v>6300</v>
      </c>
      <c r="K25" s="79" t="s">
        <v>105</v>
      </c>
      <c r="L25" s="107">
        <f t="shared" ref="L25:L27" si="2">165+15+15+5+20+12+20</f>
        <v>252</v>
      </c>
      <c r="M25" s="17">
        <v>0.25</v>
      </c>
      <c r="N25" s="112">
        <f t="shared" ref="N25:N27" si="3">L25*1000*M25/100</f>
        <v>630</v>
      </c>
      <c r="O25" s="113">
        <v>0.5</v>
      </c>
      <c r="P25" s="17">
        <f t="shared" ref="P25:P27" si="4">N25/(1-O25)</f>
        <v>1260</v>
      </c>
    </row>
    <row r="26" spans="1:16" s="95" customFormat="1" ht="15.75" customHeight="1">
      <c r="B26" s="40" t="s">
        <v>84</v>
      </c>
      <c r="C26" s="100"/>
      <c r="D26" s="104" t="s">
        <v>81</v>
      </c>
      <c r="E26" s="102" t="s">
        <v>79</v>
      </c>
      <c r="F26" s="17"/>
      <c r="G26" s="109">
        <v>5</v>
      </c>
      <c r="H26" s="106">
        <f t="shared" si="0"/>
        <v>1260</v>
      </c>
      <c r="I26" s="50"/>
      <c r="J26" s="50">
        <f t="shared" si="1"/>
        <v>6300</v>
      </c>
      <c r="K26" s="79" t="s">
        <v>105</v>
      </c>
      <c r="L26" s="107">
        <f t="shared" si="2"/>
        <v>252</v>
      </c>
      <c r="M26" s="17">
        <v>0.25</v>
      </c>
      <c r="N26" s="112">
        <f t="shared" si="3"/>
        <v>630</v>
      </c>
      <c r="O26" s="113">
        <v>0.5</v>
      </c>
      <c r="P26" s="17">
        <f t="shared" si="4"/>
        <v>1260</v>
      </c>
    </row>
    <row r="27" spans="1:16" s="95" customFormat="1" ht="15.75" customHeight="1">
      <c r="B27" s="40" t="s">
        <v>85</v>
      </c>
      <c r="C27" s="100"/>
      <c r="D27" s="104" t="s">
        <v>81</v>
      </c>
      <c r="E27" s="102" t="s">
        <v>79</v>
      </c>
      <c r="F27" s="17"/>
      <c r="G27" s="109">
        <v>5</v>
      </c>
      <c r="H27" s="106">
        <f t="shared" si="0"/>
        <v>1260</v>
      </c>
      <c r="I27" s="50"/>
      <c r="J27" s="50">
        <f t="shared" si="1"/>
        <v>6300</v>
      </c>
      <c r="K27" s="79" t="s">
        <v>105</v>
      </c>
      <c r="L27" s="107">
        <f t="shared" si="2"/>
        <v>252</v>
      </c>
      <c r="M27" s="17">
        <v>0.25</v>
      </c>
      <c r="N27" s="112">
        <f t="shared" si="3"/>
        <v>630</v>
      </c>
      <c r="O27" s="113">
        <v>0.5</v>
      </c>
      <c r="P27" s="17">
        <f t="shared" si="4"/>
        <v>1260</v>
      </c>
    </row>
    <row r="28" spans="1:16" s="95" customFormat="1" ht="15.75" customHeight="1">
      <c r="B28" s="40" t="s">
        <v>86</v>
      </c>
      <c r="C28" s="100"/>
      <c r="D28" s="104" t="s">
        <v>78</v>
      </c>
      <c r="E28" s="102" t="s">
        <v>79</v>
      </c>
      <c r="F28" s="17"/>
      <c r="G28" s="109">
        <v>5</v>
      </c>
      <c r="H28" s="106">
        <f t="shared" si="0"/>
        <v>1210</v>
      </c>
      <c r="I28" s="50"/>
      <c r="J28" s="50">
        <f t="shared" si="1"/>
        <v>6050</v>
      </c>
      <c r="K28" s="79" t="s">
        <v>105</v>
      </c>
      <c r="L28" s="107">
        <f t="shared" ref="L28:L30" si="5">165+5+15+5+20+12+20</f>
        <v>242</v>
      </c>
      <c r="M28" s="17">
        <v>0.25</v>
      </c>
      <c r="N28" s="112">
        <f t="shared" ref="N28:N30" si="6">L28*1000*M28/100</f>
        <v>605</v>
      </c>
      <c r="O28" s="113">
        <v>0.5</v>
      </c>
      <c r="P28" s="17">
        <f t="shared" ref="P28:P30" si="7">N28/(1-O28)</f>
        <v>1210</v>
      </c>
    </row>
    <row r="29" spans="1:16" s="95" customFormat="1" ht="15.75" customHeight="1">
      <c r="B29" s="40" t="s">
        <v>87</v>
      </c>
      <c r="C29" s="100"/>
      <c r="D29" s="104" t="s">
        <v>78</v>
      </c>
      <c r="E29" s="102" t="s">
        <v>79</v>
      </c>
      <c r="F29" s="17"/>
      <c r="G29" s="109">
        <v>5</v>
      </c>
      <c r="H29" s="106">
        <f t="shared" si="0"/>
        <v>1210</v>
      </c>
      <c r="I29" s="50"/>
      <c r="J29" s="50">
        <f t="shared" si="1"/>
        <v>6050</v>
      </c>
      <c r="K29" s="79" t="s">
        <v>105</v>
      </c>
      <c r="L29" s="107">
        <f t="shared" si="5"/>
        <v>242</v>
      </c>
      <c r="M29" s="17">
        <v>0.25</v>
      </c>
      <c r="N29" s="112">
        <f t="shared" si="6"/>
        <v>605</v>
      </c>
      <c r="O29" s="113">
        <v>0.5</v>
      </c>
      <c r="P29" s="17">
        <f t="shared" si="7"/>
        <v>1210</v>
      </c>
    </row>
    <row r="30" spans="1:16" s="95" customFormat="1" ht="15.75" customHeight="1">
      <c r="B30" s="40" t="s">
        <v>88</v>
      </c>
      <c r="C30" s="100"/>
      <c r="D30" s="104" t="s">
        <v>78</v>
      </c>
      <c r="E30" s="102" t="s">
        <v>79</v>
      </c>
      <c r="F30" s="17"/>
      <c r="G30" s="109">
        <v>5</v>
      </c>
      <c r="H30" s="106">
        <f t="shared" si="0"/>
        <v>1210</v>
      </c>
      <c r="I30" s="50"/>
      <c r="J30" s="50">
        <f t="shared" si="1"/>
        <v>6050</v>
      </c>
      <c r="K30" s="79" t="s">
        <v>105</v>
      </c>
      <c r="L30" s="107">
        <f t="shared" si="5"/>
        <v>242</v>
      </c>
      <c r="M30" s="17">
        <v>0.25</v>
      </c>
      <c r="N30" s="112">
        <f t="shared" si="6"/>
        <v>605</v>
      </c>
      <c r="O30" s="113">
        <v>0.5</v>
      </c>
      <c r="P30" s="17">
        <f t="shared" si="7"/>
        <v>1210</v>
      </c>
    </row>
    <row r="31" spans="1:16" s="95" customFormat="1" ht="15.75" customHeight="1">
      <c r="B31" s="40" t="s">
        <v>89</v>
      </c>
      <c r="C31" s="100"/>
      <c r="D31" s="104" t="s">
        <v>90</v>
      </c>
      <c r="E31" s="102" t="s">
        <v>79</v>
      </c>
      <c r="G31" s="110">
        <v>3</v>
      </c>
      <c r="H31" s="106">
        <f t="shared" si="0"/>
        <v>1285</v>
      </c>
      <c r="I31" s="50"/>
      <c r="J31" s="50">
        <f t="shared" si="1"/>
        <v>3855</v>
      </c>
      <c r="K31" s="79" t="s">
        <v>105</v>
      </c>
      <c r="L31" s="107">
        <f>165+15+0+5+20+20+12+20</f>
        <v>257</v>
      </c>
      <c r="M31" s="17">
        <v>0.25</v>
      </c>
      <c r="N31" s="112">
        <f t="shared" ref="N31:N32" si="8">L31*1000*M31/100</f>
        <v>642.5</v>
      </c>
      <c r="O31" s="113">
        <v>0.5</v>
      </c>
      <c r="P31" s="17">
        <f t="shared" ref="P31:P32" si="9">N31/(1-O31)</f>
        <v>1285</v>
      </c>
    </row>
    <row r="32" spans="1:16" s="95" customFormat="1" ht="15.75" customHeight="1">
      <c r="B32" s="40" t="s">
        <v>91</v>
      </c>
      <c r="C32" s="100"/>
      <c r="D32" s="104" t="s">
        <v>81</v>
      </c>
      <c r="E32" s="102" t="s">
        <v>79</v>
      </c>
      <c r="F32" s="17"/>
      <c r="G32" s="109">
        <v>5</v>
      </c>
      <c r="H32" s="106">
        <f t="shared" si="0"/>
        <v>1260</v>
      </c>
      <c r="I32" s="50"/>
      <c r="J32" s="50">
        <f t="shared" si="1"/>
        <v>6300</v>
      </c>
      <c r="K32" s="79" t="s">
        <v>105</v>
      </c>
      <c r="L32" s="107">
        <f t="shared" ref="L32" si="10">165+15+15+5+20+12+20</f>
        <v>252</v>
      </c>
      <c r="M32" s="17">
        <v>0.25</v>
      </c>
      <c r="N32" s="112">
        <f t="shared" si="8"/>
        <v>630</v>
      </c>
      <c r="O32" s="113">
        <v>0.5</v>
      </c>
      <c r="P32" s="17">
        <f t="shared" si="9"/>
        <v>1260</v>
      </c>
    </row>
    <row r="33" spans="1:230" s="95" customFormat="1" ht="15.75" customHeight="1">
      <c r="B33" s="40" t="s">
        <v>92</v>
      </c>
      <c r="C33" s="100"/>
      <c r="D33" s="118" t="s">
        <v>93</v>
      </c>
      <c r="E33" s="103"/>
      <c r="G33" s="110"/>
      <c r="H33" s="106"/>
      <c r="I33" s="94"/>
      <c r="J33" s="50"/>
      <c r="K33" s="79"/>
      <c r="L33" s="108"/>
      <c r="M33" s="17"/>
      <c r="N33" s="112"/>
      <c r="O33" s="113"/>
      <c r="P33" s="17"/>
    </row>
    <row r="34" spans="1:230" s="95" customFormat="1" ht="15.75" customHeight="1">
      <c r="B34" s="117"/>
      <c r="C34" s="100"/>
      <c r="D34" s="104" t="s">
        <v>94</v>
      </c>
      <c r="E34" s="103" t="s">
        <v>95</v>
      </c>
      <c r="G34" s="110">
        <v>1</v>
      </c>
      <c r="H34" s="106">
        <f t="shared" ref="H34:H37" si="11">P34</f>
        <v>1252.08</v>
      </c>
      <c r="I34" s="50"/>
      <c r="J34" s="50">
        <f t="shared" ref="J34:J37" si="12">G34*H34</f>
        <v>1252.08</v>
      </c>
      <c r="K34" s="79" t="s">
        <v>105</v>
      </c>
      <c r="L34" s="108">
        <f>98+50</f>
        <v>148</v>
      </c>
      <c r="M34" s="17">
        <v>0.42299999999999999</v>
      </c>
      <c r="N34" s="112">
        <f t="shared" ref="N34" si="13">L34*1000*M34/100</f>
        <v>626.04</v>
      </c>
      <c r="O34" s="113">
        <v>0.5</v>
      </c>
      <c r="P34" s="17">
        <f t="shared" ref="P34" si="14">N34/(1-O34)</f>
        <v>1252.08</v>
      </c>
    </row>
    <row r="35" spans="1:230" s="95" customFormat="1" ht="15.75" customHeight="1">
      <c r="B35" s="40" t="s">
        <v>97</v>
      </c>
      <c r="C35" s="100"/>
      <c r="D35" s="104" t="s">
        <v>100</v>
      </c>
      <c r="E35" s="103" t="s">
        <v>96</v>
      </c>
      <c r="G35" s="110">
        <v>10</v>
      </c>
      <c r="H35" s="106">
        <f t="shared" si="11"/>
        <v>32.4</v>
      </c>
      <c r="I35" s="50"/>
      <c r="J35" s="50">
        <f t="shared" si="12"/>
        <v>324</v>
      </c>
      <c r="K35" s="79" t="s">
        <v>105</v>
      </c>
      <c r="L35" s="108">
        <v>3.6</v>
      </c>
      <c r="M35" s="17">
        <v>0.45</v>
      </c>
      <c r="N35" s="112">
        <f t="shared" ref="N35:N36" si="15">L35*1000*M35/100</f>
        <v>16.2</v>
      </c>
      <c r="O35" s="113">
        <v>0.5</v>
      </c>
      <c r="P35" s="17">
        <f t="shared" ref="P35:P36" si="16">N35/(1-O35)</f>
        <v>32.4</v>
      </c>
    </row>
    <row r="36" spans="1:230" s="95" customFormat="1" ht="15.75" customHeight="1">
      <c r="B36" s="40" t="s">
        <v>101</v>
      </c>
      <c r="C36" s="100"/>
      <c r="D36" s="104" t="s">
        <v>99</v>
      </c>
      <c r="E36" s="103" t="s">
        <v>98</v>
      </c>
      <c r="G36" s="110">
        <v>10</v>
      </c>
      <c r="H36" s="106">
        <f t="shared" si="11"/>
        <v>23.4</v>
      </c>
      <c r="I36" s="50"/>
      <c r="J36" s="50">
        <f t="shared" si="12"/>
        <v>234</v>
      </c>
      <c r="K36" s="79" t="s">
        <v>105</v>
      </c>
      <c r="L36" s="108">
        <v>2.6</v>
      </c>
      <c r="M36" s="17">
        <v>0.45</v>
      </c>
      <c r="N36" s="112">
        <f t="shared" si="15"/>
        <v>11.7</v>
      </c>
      <c r="O36" s="113">
        <v>0.5</v>
      </c>
      <c r="P36" s="17">
        <f t="shared" si="16"/>
        <v>23.4</v>
      </c>
    </row>
    <row r="37" spans="1:230" s="95" customFormat="1" ht="15.75" customHeight="1">
      <c r="B37" s="40" t="s">
        <v>102</v>
      </c>
      <c r="C37" s="100"/>
      <c r="D37" s="104" t="s">
        <v>104</v>
      </c>
      <c r="E37" s="103" t="s">
        <v>103</v>
      </c>
      <c r="G37" s="110">
        <v>10</v>
      </c>
      <c r="H37" s="106"/>
      <c r="I37" s="50"/>
      <c r="J37" s="50"/>
      <c r="K37" s="79"/>
      <c r="M37" s="98"/>
      <c r="N37" s="96"/>
      <c r="O37" s="97"/>
    </row>
    <row r="38" spans="1:230" s="95" customFormat="1" ht="15.75" customHeight="1">
      <c r="B38" s="100"/>
      <c r="C38" s="100"/>
      <c r="D38" s="104"/>
      <c r="E38" s="103"/>
      <c r="H38" s="106"/>
      <c r="I38" s="94"/>
      <c r="J38" s="94"/>
      <c r="K38" s="94"/>
    </row>
    <row r="39" spans="1:230" ht="15.75" customHeight="1" thickBot="1">
      <c r="A39" s="17"/>
      <c r="B39" s="61"/>
      <c r="C39" s="62"/>
      <c r="D39" s="63"/>
      <c r="E39" s="64"/>
      <c r="F39" s="65"/>
      <c r="G39" s="93"/>
      <c r="H39" s="66"/>
      <c r="I39" s="67"/>
      <c r="J39" s="67"/>
      <c r="K39" s="80"/>
    </row>
    <row r="40" spans="1:230" ht="15.75" customHeight="1">
      <c r="A40" s="17"/>
      <c r="B40" s="11"/>
      <c r="C40" s="11"/>
      <c r="D40" s="12"/>
      <c r="E40" s="21"/>
      <c r="F40" s="11"/>
      <c r="G40" s="33" t="s">
        <v>26</v>
      </c>
      <c r="H40" s="51" t="s">
        <v>4</v>
      </c>
      <c r="I40" s="50"/>
      <c r="J40" s="50">
        <f>SUM(J21:J39)</f>
        <v>67415.08</v>
      </c>
      <c r="K40" s="60"/>
    </row>
    <row r="41" spans="1:230" ht="15.75" customHeight="1">
      <c r="A41" s="17"/>
      <c r="B41" s="11"/>
      <c r="C41" s="11"/>
      <c r="D41" s="12"/>
      <c r="E41" s="44"/>
      <c r="F41" s="42"/>
      <c r="G41" s="43" t="s">
        <v>19</v>
      </c>
      <c r="H41" s="52" t="s">
        <v>4</v>
      </c>
      <c r="I41" s="53"/>
      <c r="J41" s="53">
        <v>150</v>
      </c>
      <c r="K41" s="58"/>
    </row>
    <row r="42" spans="1:230" ht="15.75" customHeight="1">
      <c r="A42" s="17"/>
      <c r="B42" s="11"/>
      <c r="C42" s="11"/>
      <c r="D42" s="12"/>
      <c r="E42" s="45"/>
      <c r="F42" s="46"/>
      <c r="G42" s="57" t="s">
        <v>2</v>
      </c>
      <c r="H42" s="54" t="s">
        <v>4</v>
      </c>
      <c r="I42" s="55"/>
      <c r="J42" s="55">
        <v>0</v>
      </c>
      <c r="K42" s="59"/>
    </row>
    <row r="43" spans="1:230" ht="15.75" customHeight="1" thickBot="1">
      <c r="A43" s="17"/>
      <c r="B43" s="62"/>
      <c r="C43" s="62"/>
      <c r="D43" s="61"/>
      <c r="E43" s="70"/>
      <c r="F43" s="71"/>
      <c r="G43" s="72" t="s">
        <v>20</v>
      </c>
      <c r="H43" s="73" t="s">
        <v>4</v>
      </c>
      <c r="I43" s="74"/>
      <c r="J43" s="74"/>
      <c r="K43" s="75"/>
    </row>
    <row r="44" spans="1:230" ht="15.75" customHeight="1">
      <c r="A44" s="17"/>
      <c r="B44" s="11"/>
      <c r="C44" s="11"/>
      <c r="D44" s="12"/>
      <c r="E44" s="21"/>
      <c r="F44" s="11"/>
      <c r="G44" s="31" t="s">
        <v>33</v>
      </c>
      <c r="H44" s="51" t="s">
        <v>4</v>
      </c>
      <c r="I44" s="50"/>
      <c r="J44" s="50">
        <f>IF(J40&lt;150, 150, J40)</f>
        <v>67415.08</v>
      </c>
      <c r="K44" s="60"/>
    </row>
    <row r="45" spans="1:230" ht="15.75" customHeight="1" thickBot="1">
      <c r="A45" s="17"/>
      <c r="B45" s="62"/>
      <c r="C45" s="62"/>
      <c r="D45" s="61"/>
      <c r="E45" s="64"/>
      <c r="F45" s="62"/>
      <c r="G45" s="68" t="s">
        <v>32</v>
      </c>
      <c r="H45" s="66" t="s">
        <v>4</v>
      </c>
      <c r="I45" s="67"/>
      <c r="J45" s="67"/>
      <c r="K45" s="69"/>
    </row>
    <row r="46" spans="1:230" ht="15.75" customHeight="1">
      <c r="A46" s="17"/>
      <c r="B46" s="11"/>
      <c r="C46" s="11"/>
      <c r="D46" s="12"/>
      <c r="E46" s="17"/>
      <c r="F46" s="11"/>
      <c r="G46" s="56" t="s">
        <v>26</v>
      </c>
      <c r="H46" s="51" t="s">
        <v>4</v>
      </c>
      <c r="I46" s="50"/>
      <c r="J46" s="51">
        <f>SUM(J44:J45)</f>
        <v>67415.08</v>
      </c>
      <c r="K46" s="60"/>
    </row>
    <row r="47" spans="1:230" ht="15.75" customHeight="1">
      <c r="A47" s="17"/>
      <c r="B47" s="11"/>
      <c r="C47" s="11"/>
      <c r="D47" s="12"/>
      <c r="E47" s="17"/>
      <c r="F47" s="11"/>
      <c r="G47" s="56"/>
      <c r="H47" s="51"/>
      <c r="I47" s="50"/>
      <c r="J47" s="51"/>
      <c r="K47" s="60"/>
    </row>
    <row r="48" spans="1:230" s="17" customFormat="1" ht="15.75" customHeight="1">
      <c r="B48" s="27" t="s">
        <v>42</v>
      </c>
      <c r="C48" s="11"/>
      <c r="D48" s="12"/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8" t="s">
        <v>7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8" t="s">
        <v>44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8" t="s">
        <v>31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8" t="s">
        <v>64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87" t="s">
        <v>61</v>
      </c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7" t="s">
        <v>62</v>
      </c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87" t="s">
        <v>63</v>
      </c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8"/>
      <c r="E56" s="11"/>
      <c r="F56" s="11"/>
      <c r="G56" s="13"/>
      <c r="H56" s="19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C57" s="11"/>
      <c r="D57" s="76" t="s">
        <v>34</v>
      </c>
      <c r="E57" s="11"/>
      <c r="F57" s="11"/>
      <c r="G57" s="13"/>
      <c r="H57" s="14"/>
      <c r="I57" s="11"/>
      <c r="J57" s="78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56" t="s">
        <v>35</v>
      </c>
      <c r="E58" s="18" t="s">
        <v>54</v>
      </c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56"/>
      <c r="E59" s="18" t="s">
        <v>55</v>
      </c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36</v>
      </c>
      <c r="E60" s="90" t="s">
        <v>53</v>
      </c>
      <c r="K60" s="21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D61" s="26" t="s">
        <v>37</v>
      </c>
      <c r="E61" s="17" t="s">
        <v>5</v>
      </c>
      <c r="K61" s="21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D62" s="26" t="s">
        <v>38</v>
      </c>
      <c r="E62" s="22" t="s">
        <v>21</v>
      </c>
      <c r="K62" s="21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D63" s="26" t="s">
        <v>39</v>
      </c>
      <c r="E63" s="23" t="s">
        <v>48</v>
      </c>
      <c r="K63" s="21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D64" s="26" t="s">
        <v>40</v>
      </c>
      <c r="E64" s="17" t="s">
        <v>49</v>
      </c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12" t="s">
        <v>41</v>
      </c>
      <c r="E65" s="11" t="s">
        <v>22</v>
      </c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 t="s">
        <v>43</v>
      </c>
      <c r="C67" s="11"/>
      <c r="D67" s="12"/>
      <c r="E67" s="11"/>
      <c r="F67" s="11"/>
      <c r="G67" s="13"/>
      <c r="H67" s="14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8"/>
      <c r="C70" s="8"/>
      <c r="D70" s="11"/>
      <c r="E70" s="11"/>
      <c r="F70" s="11"/>
      <c r="G70" s="24"/>
      <c r="H70" s="11"/>
      <c r="I70" s="11"/>
      <c r="J70" s="24"/>
      <c r="K70" s="25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11" t="s">
        <v>59</v>
      </c>
      <c r="C71" s="11"/>
      <c r="D71" s="11"/>
      <c r="E71" s="11"/>
      <c r="F71" s="11"/>
      <c r="G71" s="24"/>
      <c r="H71" s="11"/>
      <c r="I71" s="11"/>
      <c r="J71" s="24"/>
      <c r="K71" s="24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B72" s="11" t="s">
        <v>58</v>
      </c>
      <c r="C72" s="8"/>
      <c r="D72" s="11"/>
      <c r="E72" s="11"/>
      <c r="F72" s="11"/>
      <c r="G72" s="24"/>
      <c r="H72" s="11"/>
      <c r="I72" s="11"/>
      <c r="J72" s="24"/>
      <c r="K72" s="24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3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3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3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3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3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23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2012-10-23T07:17:20Z</dcterms:modified>
</cp:coreProperties>
</file>