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870"/>
  </bookViews>
  <sheets>
    <sheet name="QUOTE" sheetId="1" r:id="rId1"/>
    <sheet name="Price" sheetId="2" r:id="rId2"/>
    <sheet name="Alternative Item 18" sheetId="3" r:id="rId3"/>
    <sheet name="Spare parts" sheetId="4" r:id="rId4"/>
  </sheets>
  <definedNames>
    <definedName name="OLE_LINK3" localSheetId="0">QUOTE!#REF!</definedName>
    <definedName name="_xlnm.Print_Area" localSheetId="2">'Alternative Item 18'!$A$1:$J$32</definedName>
    <definedName name="_xlnm.Print_Area" localSheetId="1">Price!$A$1:$J$95</definedName>
    <definedName name="_xlnm.Print_Area" localSheetId="0">QUOTE!$A$1:$J$66</definedName>
    <definedName name="_xlnm.Print_Area" localSheetId="3">'Spare parts'!$A$1:$J$41</definedName>
  </definedNames>
  <calcPr calcId="145621"/>
</workbook>
</file>

<file path=xl/calcChain.xml><?xml version="1.0" encoding="utf-8"?>
<calcChain xmlns="http://schemas.openxmlformats.org/spreadsheetml/2006/main">
  <c r="J28" i="4" l="1"/>
  <c r="H28" i="4"/>
  <c r="J25" i="4"/>
  <c r="H25" i="4"/>
  <c r="N28" i="4"/>
  <c r="N25" i="4"/>
  <c r="N37" i="4"/>
  <c r="J37" i="4" s="1"/>
  <c r="N23" i="4"/>
  <c r="L38" i="1"/>
  <c r="J35" i="4" l="1"/>
  <c r="J39" i="4" s="1"/>
  <c r="J41" i="4" s="1"/>
  <c r="N26" i="3"/>
  <c r="H26" i="3" s="1"/>
  <c r="J26" i="3" s="1"/>
  <c r="M32" i="3" l="1"/>
  <c r="L32" i="3"/>
  <c r="J12" i="3"/>
  <c r="J11" i="3"/>
  <c r="J7" i="3"/>
  <c r="J32" i="3" l="1"/>
  <c r="N32" i="3"/>
  <c r="J12" i="2"/>
  <c r="J11" i="2"/>
  <c r="J7" i="2"/>
  <c r="M95" i="2"/>
  <c r="L95" i="2"/>
  <c r="H91" i="2"/>
  <c r="J91" i="2" s="1"/>
  <c r="N91" i="2"/>
  <c r="N86" i="2" l="1"/>
  <c r="H86" i="2" s="1"/>
  <c r="J86" i="2" s="1"/>
  <c r="N82" i="2"/>
  <c r="H82" i="2" s="1"/>
  <c r="J82" i="2" s="1"/>
  <c r="N78" i="2"/>
  <c r="H78" i="2" s="1"/>
  <c r="J78" i="2" s="1"/>
  <c r="N74" i="2"/>
  <c r="H74" i="2" s="1"/>
  <c r="J74" i="2" s="1"/>
  <c r="N70" i="2"/>
  <c r="H70" i="2" s="1"/>
  <c r="J70" i="2" s="1"/>
  <c r="N66" i="2"/>
  <c r="H66" i="2" s="1"/>
  <c r="J66" i="2" s="1"/>
  <c r="N62" i="2"/>
  <c r="H62" i="2" s="1"/>
  <c r="J62" i="2" s="1"/>
  <c r="N58" i="2"/>
  <c r="H58" i="2" s="1"/>
  <c r="J58" i="2" s="1"/>
  <c r="N54" i="2"/>
  <c r="H54" i="2" s="1"/>
  <c r="J54" i="2" s="1"/>
  <c r="N50" i="2"/>
  <c r="H50" i="2" s="1"/>
  <c r="J50" i="2" s="1"/>
  <c r="N46" i="2"/>
  <c r="H46" i="2" s="1"/>
  <c r="J46" i="2" s="1"/>
  <c r="N42" i="2"/>
  <c r="H42" i="2" s="1"/>
  <c r="J42" i="2" s="1"/>
  <c r="N38" i="2"/>
  <c r="H38" i="2" s="1"/>
  <c r="J38" i="2" s="1"/>
  <c r="N34" i="2"/>
  <c r="H34" i="2" s="1"/>
  <c r="J34" i="2" s="1"/>
  <c r="N30" i="2"/>
  <c r="H30" i="2" s="1"/>
  <c r="J30" i="2" s="1"/>
  <c r="N26" i="2"/>
  <c r="H26" i="2" l="1"/>
  <c r="J26" i="2" s="1"/>
  <c r="J95" i="2" s="1"/>
  <c r="N22" i="2"/>
  <c r="H22" i="2" s="1"/>
  <c r="J22" i="2" s="1"/>
  <c r="N36" i="1"/>
  <c r="J36" i="1" s="1"/>
  <c r="N30" i="1"/>
  <c r="H30" i="1" s="1"/>
  <c r="J30" i="1" s="1"/>
  <c r="N27" i="1"/>
  <c r="H27" i="1" s="1"/>
  <c r="J27" i="1" s="1"/>
  <c r="N23" i="1"/>
  <c r="H23" i="1" s="1"/>
  <c r="N95" i="2" l="1"/>
  <c r="N40" i="1"/>
  <c r="J23" i="1"/>
  <c r="J34" i="1"/>
  <c r="J38" i="1" s="1"/>
  <c r="J40" i="1" s="1"/>
</calcChain>
</file>

<file path=xl/sharedStrings.xml><?xml version="1.0" encoding="utf-8"?>
<sst xmlns="http://schemas.openxmlformats.org/spreadsheetml/2006/main" count="364" uniqueCount="161">
  <si>
    <t xml:space="preserve"> </t>
  </si>
  <si>
    <t>DATE: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</si>
  <si>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</si>
  <si>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</si>
  <si>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</si>
  <si>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</si>
  <si>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</si>
  <si>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</si>
  <si>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</si>
  <si>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</si>
  <si>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</si>
  <si>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</si>
  <si>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</si>
  <si>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</si>
  <si>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</si>
  <si>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</si>
  <si>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</si>
  <si>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</si>
  <si>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</si>
  <si>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</si>
  <si>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</si>
  <si>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</si>
  <si>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</si>
  <si>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</si>
  <si>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</si>
  <si>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</si>
  <si>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</si>
  <si>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</si>
  <si>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</si>
  <si>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</si>
  <si>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</si>
  <si>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</si>
  <si>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</si>
  <si>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</si>
  <si>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</si>
  <si>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</si>
  <si>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</si>
  <si>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</si>
  <si>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</si>
  <si>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ATP</t>
  </si>
  <si>
    <t>Cost</t>
  </si>
  <si>
    <t>Caroline Zehme</t>
  </si>
  <si>
    <t>Linde Engineering Dresden GmbH</t>
  </si>
  <si>
    <t>Bodenbacher Str. 80</t>
  </si>
  <si>
    <t>01277 Dresden, Germany</t>
  </si>
  <si>
    <t>pcr.sharqeg3@linde-le.com</t>
  </si>
  <si>
    <t>http://www.linde-engineering.com</t>
  </si>
  <si>
    <t>Tel. +49 (0) 351 250 38 44</t>
  </si>
  <si>
    <t>Lot of control valves</t>
  </si>
  <si>
    <t>See technical details attached</t>
  </si>
  <si>
    <t>YEN/€</t>
  </si>
  <si>
    <t>Customer Witness Test</t>
  </si>
  <si>
    <t>Documentation Fee</t>
  </si>
  <si>
    <t xml:space="preserve">Export Packing &amp; Handling charges 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</si>
  <si>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</si>
  <si>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</si>
  <si>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</si>
  <si>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</si>
  <si>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</si>
  <si>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</si>
  <si>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</si>
  <si>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</si>
  <si>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</si>
  <si>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</si>
  <si>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</si>
  <si>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</si>
  <si>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</si>
  <si>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</si>
  <si>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>Japan or India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</si>
  <si>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</si>
  <si>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</si>
  <si>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</si>
  <si>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</si>
  <si>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</si>
  <si>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</si>
  <si>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</si>
  <si>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</si>
  <si>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</si>
  <si>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Details of QUOTATION</t>
  </si>
  <si>
    <t>1.1</t>
  </si>
  <si>
    <t>Tag No. 3TV-1172</t>
  </si>
  <si>
    <t xml:space="preserve"> w/Positioner, Air regulartor and related accessory</t>
  </si>
  <si>
    <t xml:space="preserve"> Please see the details spec. as attached</t>
  </si>
  <si>
    <t>1.2</t>
  </si>
  <si>
    <t>Tag No. 3FV-1414</t>
  </si>
  <si>
    <t>1.3</t>
  </si>
  <si>
    <t>Tag No. 3FV-1449</t>
  </si>
  <si>
    <t>Model : HTS, Size: 1-1/2"x 1-1/4", Actuator: HA3R</t>
  </si>
  <si>
    <t>1.4</t>
  </si>
  <si>
    <t>Tag No. 3FV-1451</t>
  </si>
  <si>
    <t>Model : HTS, Size: 1-1/2"x 1", Actuator: HA3R</t>
  </si>
  <si>
    <t>1.5</t>
  </si>
  <si>
    <t>Tag No. 3FV-1453</t>
  </si>
  <si>
    <t>Model : HTS, Size: 1-1/2"x 1", Actuator: HA2R</t>
  </si>
  <si>
    <t>1.6</t>
  </si>
  <si>
    <t>Tag No. 3FV-1454</t>
  </si>
  <si>
    <t>1.7</t>
  </si>
  <si>
    <t>Tag No. 3FV-1455</t>
  </si>
  <si>
    <t>1.8</t>
  </si>
  <si>
    <t>Tag No. 3FV-1458</t>
  </si>
  <si>
    <t>Model : HTS, Size: 1-1/2"x 1", Actuator: HA2D</t>
  </si>
  <si>
    <t>1.9</t>
  </si>
  <si>
    <t>Tag No. 3LV-1401</t>
  </si>
  <si>
    <t>1.10</t>
  </si>
  <si>
    <t>Tag No. 3LV-1419</t>
  </si>
  <si>
    <t>1.11</t>
  </si>
  <si>
    <t>1.12</t>
  </si>
  <si>
    <t>Tag No. 3LV-1421</t>
  </si>
  <si>
    <t>1.13</t>
  </si>
  <si>
    <t>Tag No. 3LV-1423</t>
  </si>
  <si>
    <t>1.14</t>
  </si>
  <si>
    <t>Tag No. 3LV-1425</t>
  </si>
  <si>
    <t>1.15</t>
  </si>
  <si>
    <t>Tag No. 3PV-1404</t>
  </si>
  <si>
    <t>1.16</t>
  </si>
  <si>
    <t>Tag No. 3PV-1436</t>
  </si>
  <si>
    <t>1.17</t>
  </si>
  <si>
    <t>Tag No. 3XV-1499</t>
  </si>
  <si>
    <t xml:space="preserve"> w/Related accessory</t>
  </si>
  <si>
    <t>YLP</t>
  </si>
  <si>
    <t>TOTAL:</t>
  </si>
  <si>
    <t xml:space="preserve">End User : </t>
  </si>
  <si>
    <t>SABIC</t>
  </si>
  <si>
    <t>(SHARQ-EO/EG3 Revamp)</t>
  </si>
  <si>
    <t xml:space="preserve">* NOTE: </t>
  </si>
  <si>
    <t>This is for preliminary proposal purpose only and is subject to change upon actual shipment.</t>
  </si>
  <si>
    <t>MEA-12-2765-R1</t>
  </si>
  <si>
    <t>IBD 28/09/12</t>
  </si>
  <si>
    <t>Addition</t>
  </si>
  <si>
    <t>1.18</t>
  </si>
  <si>
    <t>Tag No. 3LV-1108-B</t>
  </si>
  <si>
    <t>Model : HAV, Size: 6"x 3", Actuator: DAP1000</t>
  </si>
  <si>
    <t>PROPOSAL NO.</t>
    <phoneticPr fontId="3"/>
  </si>
  <si>
    <t>Total F.O.B Yokohama Japan and Mumbai</t>
  </si>
  <si>
    <t>SN60923-RFQ-001/Rev-2</t>
  </si>
  <si>
    <t>MEA-12-2765-R2</t>
  </si>
  <si>
    <t>PROPOSAL NO.</t>
  </si>
  <si>
    <t>Model : ACP, Size: 6"x 6", Actuator: HA3R</t>
  </si>
  <si>
    <t>Series : 1100 Size, : 12"x 8", Actuator: RMp-44-108</t>
  </si>
  <si>
    <t>Model : ACP, Size: 4"x 4", Actuator: HA3R</t>
  </si>
  <si>
    <t>Model : ACP, Size: 6"x 6", Actuator: HA4R</t>
  </si>
  <si>
    <t>Model : VST, Size: 14"x 10", Actuator: DAP2500X</t>
  </si>
  <si>
    <t>Model : VST, Size: 16"x 14", Actuator: DAP2500X</t>
  </si>
  <si>
    <t>Model : QBA2R, Size: 10"</t>
  </si>
  <si>
    <t>Model : ACP, Size: 6"x 4", Actuator: HA3R</t>
  </si>
  <si>
    <t>ALTERNATIVE VALVE:</t>
  </si>
  <si>
    <t>Series, 1100　Size: 12"x 8", Actuator: RMp-44-108</t>
  </si>
  <si>
    <t xml:space="preserve">Series : 1100　Size: 12"x 8", Actuator: RMp-44-108 </t>
  </si>
  <si>
    <t>REV4</t>
  </si>
  <si>
    <t>MEA-12-2765-R4</t>
  </si>
  <si>
    <t>Q2012RH320 MEA-12-2765-R4</t>
  </si>
  <si>
    <t>Model : HAV, Size: 8"x 6", Actuator: DAP1500X</t>
  </si>
  <si>
    <t xml:space="preserve">Tag No. 3LV-1420 </t>
  </si>
  <si>
    <t>Globe valve</t>
  </si>
  <si>
    <t>Control Valve spare parts</t>
  </si>
  <si>
    <t>１</t>
    <phoneticPr fontId="2"/>
  </si>
  <si>
    <t>Commisioning Spare parts</t>
    <phoneticPr fontId="2"/>
  </si>
  <si>
    <t xml:space="preserve">  Gland packing, Gasket</t>
    <phoneticPr fontId="2"/>
  </si>
  <si>
    <t>２</t>
    <phoneticPr fontId="2"/>
  </si>
  <si>
    <t xml:space="preserve">   Gland packing, Gasket, Positioner with regulator</t>
    <phoneticPr fontId="2"/>
  </si>
  <si>
    <t>Spare parts for 2 years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</si>
</sst>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8">
    <numFmt numFmtId="42" formatCode="_-* #,##0\ &quot;€&quot;_-;\-* #,##0\ &quot;€&quot;_-;_-* &quot;-&quot;\ &quot;€&quot;_-;_-@_-"/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¥&quot;#,##0;[Red]&quot;¥&quot;\-#,##0"/>
    <numFmt numFmtId="171" formatCode="&quot;¥&quot;#,##0.00;[Red]&quot;¥&quot;\-#,##0.00"/>
    <numFmt numFmtId="172" formatCode="&quot;$&quot;#,##0.00_);[Red]\(&quot;$&quot;#,##0.00\)"/>
    <numFmt numFmtId="173" formatCode="&quot;US$&quot;#,##0.00;[Red]\-&quot;US$&quot;#,##0.00"/>
    <numFmt numFmtId="174" formatCode="&quot;US$&quot;#,##0.00;\-&quot;US$&quot;#,##0.00"/>
    <numFmt numFmtId="175" formatCode="#,##0.0;[Red]\-#,##0.0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&quot;*** &quot;@"/>
    <numFmt numFmtId="180" formatCode="&quot;@&quot;#,##0;[Red]&quot;@&quot;\-#,##0"/>
    <numFmt numFmtId="181" formatCode="&quot;@&quot;#,##0.000;[Red]&quot;@&quot;\-#,##0.000"/>
    <numFmt numFmtId="182" formatCode="&quot;@&quot;#,##0.000000;[Red]&quot;@&quot;\-#,##0.000000"/>
    <numFmt numFmtId="183" formatCode="&quot;[&quot;#\!\,##0;[$USD]&quot;¥&quot;\!\ &quot;¥&quot;\!\-#\!\,##0\!.00"/>
    <numFmt numFmtId="184" formatCode="&quot;[&quot;#,##0;[$USD]\ \-#,##0.00"/>
    <numFmt numFmtId="185" formatCode="&quot;20' x &quot;#\!\,##0&quot;¥&quot;\!\ &quot;VAN&quot;;[$USD]&quot;¥&quot;\!\ &quot;¥&quot;\!\-#\!\,##0\!.00"/>
    <numFmt numFmtId="186" formatCode="&quot;40' x &quot;#\!\,##0&quot;¥&quot;\!\ &quot;VAN&quot;;[$USD]&quot;¥&quot;\!\ &quot;¥&quot;\!\-#\!\,##0\!.00"/>
    <numFmt numFmtId="187" formatCode="&quot;A-&quot;###0"/>
    <numFmt numFmtId="188" formatCode="&quot; B&quot;###0"/>
    <numFmt numFmtId="189" formatCode="&quot;CONTRACT NO. &quot;@"/>
    <numFmt numFmtId="190" formatCode="0.0000"/>
    <numFmt numFmtId="191" formatCode="0.000000"/>
    <numFmt numFmtId="192" formatCode="&quot; D&quot;###0"/>
    <numFmt numFmtId="193" formatCode="&quot;E/D NO. &quot;###0"/>
    <numFmt numFmtId="194" formatCode="&quot;E/D NO. &quot;###0;[Red]\-&quot;HKD &quot;#,##0"/>
    <numFmt numFmtId="195" formatCode="&quot;EX.RATE \&quot;#\!\,##0\!.00;&quot;¥&quot;\!\-&quot;¥&quot;#\!\,##0"/>
    <numFmt numFmtId="196" formatCode="&quot;I/D NO. &quot;###0"/>
    <numFmt numFmtId="197" formatCode="&quot; INVOICE NO.&quot;@"/>
    <numFmt numFmtId="198" formatCode="&quot;K-&quot;###0"/>
    <numFmt numFmtId="199" formatCode="#,##0&quot; KGS&quot;;[Red]&quot;¥&quot;\-#,##0&quot;KGS&quot;"/>
    <numFmt numFmtId="200" formatCode="&quot;L/C NO. &quot;@"/>
    <numFmt numFmtId="201" formatCode="#,##0.000&quot; M3&quot;;[Red]\-#,##0.000&quot; M3&quot;"/>
    <numFmt numFmtId="202" formatCode="&quot;M-&quot;###0"/>
    <numFmt numFmtId="203" formatCode="&quot;N.R.  &quot;&quot;¥&quot;#\!\,##0;[Red]&quot;¥&quot;&quot;¥&quot;\!\-#\!\,##0"/>
    <numFmt numFmtId="204" formatCode="&quot;O-&quot;###0"/>
    <numFmt numFmtId="205" formatCode="#,##0&quot; PCS&quot;"/>
    <numFmt numFmtId="206" formatCode="#,##0&quot; P'KGS&quot;;[Red]\-#,##0"/>
    <numFmt numFmtId="207" formatCode="#,##0&quot; SKIDS&quot;;[Red]\-#,##0"/>
    <numFmt numFmtId="208" formatCode="&quot;T-&quot;###0"/>
    <numFmt numFmtId="209" formatCode="#,##0&quot; x&quot;;[Red]\-#,##0&quot; x&quot;"/>
    <numFmt numFmtId="210" formatCode="&quot; x &quot;###0"/>
    <numFmt numFmtId="211" formatCode="&quot;(&quot;@&quot;)&quot;"/>
    <numFmt numFmtId="212" formatCode="&quot;(&quot;###0"/>
    <numFmt numFmtId="213" formatCode="@&quot;)&quot;"/>
    <numFmt numFmtId="214" formatCode="&quot;O/F=$&quot;#\!\,##0\!.00;&quot;¥&quot;\!\-&quot;US$&quot;#\!\,##0\!.00"/>
    <numFmt numFmtId="215" formatCode="&quot;O/F+YAS+FAF=$&quot;#\!\,##0\!.00;&quot;¥&quot;\!\-&quot;US$&quot;#\!\,##0\!.00"/>
    <numFmt numFmtId="216" formatCode="#,##0.000;[Red]\-#,##0.000"/>
    <numFmt numFmtId="217" formatCode="&quot; 製番 : &quot;@"/>
    <numFmt numFmtId="218" formatCode="&quot;@&quot;&quot;¥&quot;#\!\,##0;&quot;¥&quot;&quot;¥&quot;\!\-#\!\,##0"/>
    <numFmt numFmtId="219" formatCode="&quot;¥&quot;#,##0;\-&quot;¥&quot;#,##0"/>
    <numFmt numFmtId="220" formatCode="[$CA$]&quot;¥&quot;\!\ #\!\,##0\!.00;[$CA$]&quot;¥&quot;\!\ &quot;¥&quot;\!\-#\!\,##0\!.00"/>
    <numFmt numFmtId="221" formatCode="&quot;HKD &quot;#,##0.00;[Red]\-&quot;HKD &quot;#,##0.00"/>
    <numFmt numFmtId="222" formatCode="[$JPY]\ #,##0;[$JPY]\ \-#,##0"/>
    <numFmt numFmtId="223" formatCode="[$USD]&quot;¥&quot;\!\ #\!\,##0\!.00;[$USD]&quot;¥&quot;\!\ &quot;¥&quot;\!\-#\!\,##0\!.00"/>
    <numFmt numFmtId="224" formatCode="#,##0.00&quot;元&quot;;\-#,##0.00&quot;元&quot;"/>
    <numFmt numFmtId="225" formatCode="General_)"/>
    <numFmt numFmtId="226" formatCode="#,##0.00_);[Red]\(#,##0.00\)"/>
    <numFmt numFmtId="227" formatCode="&quot;\&quot;#,##0;[Red]&quot;\&quot;\-#,##0"/>
    <numFmt numFmtId="229" formatCode="&quot;[&quot;#\!\,##0;[$USD]&quot;\&quot;\!\ &quot;\&quot;\!\-#\!\,##0\!.00"/>
    <numFmt numFmtId="230" formatCode="&quot;20' x &quot;#\!\,##0&quot;\&quot;\!\ &quot;VAN&quot;;[$USD]&quot;\&quot;\!\ &quot;\&quot;\!\-#\!\,##0\!.00"/>
    <numFmt numFmtId="231" formatCode="&quot;40' x &quot;#\!\,##0&quot;\&quot;\!\ &quot;VAN&quot;;[$USD]&quot;\&quot;\!\ &quot;\&quot;\!\-#\!\,##0\!.00"/>
    <numFmt numFmtId="232" formatCode="&quot;EX.RATE \&quot;#\!\,##0\!.00;&quot;\&quot;\!\-&quot;\&quot;#\!\,##0"/>
    <numFmt numFmtId="233" formatCode="#,##0&quot; KGS&quot;;[Red]&quot;\&quot;\-#,##0&quot;KGS&quot;"/>
    <numFmt numFmtId="234" formatCode="&quot;N.R.  &quot;&quot;\&quot;#\!\,##0;[Red]&quot;\&quot;&quot;\&quot;\!\-#\!\,##0"/>
    <numFmt numFmtId="235" formatCode="&quot;O/F=$&quot;#\!\,##0\!.00;&quot;\&quot;\!\-&quot;US$&quot;#\!\,##0\!.00"/>
    <numFmt numFmtId="236" formatCode="&quot;O/F+YAS+FAF=$&quot;#\!\,##0\!.00;&quot;\&quot;\!\-&quot;US$&quot;#\!\,##0\!.00"/>
    <numFmt numFmtId="237" formatCode="&quot;@&quot;&quot;\&quot;#\!\,##0;&quot;\&quot;&quot;\&quot;\!\-#\!\,##0"/>
    <numFmt numFmtId="238" formatCode="&quot;\&quot;#,##0;\-&quot;\&quot;#,##0"/>
    <numFmt numFmtId="239" formatCode="[$CA$]&quot;\&quot;\!\ #\!\,##0\!.00;[$CA$]&quot;\&quot;\!\ &quot;\&quot;\!\-#\!\,##0\!.00"/>
    <numFmt numFmtId="240" formatCode="[$USD]&quot;\&quot;\!\ #\!\,##0\!.00;[$USD]&quot;\&quot;\!\ &quot;\&quot;\!\-#\!\,##0\!.00"/>
    <numFmt numFmtId="241" formatCode="&quot;\&quot;#,##0;&quot;\&quot;\-#,##0"/>
  </numFmts>
  <fonts count="7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??"/>
      <family val="1"/>
    </font>
    <font>
      <sz val="11"/>
      <name val="?? ??"/>
      <family val="1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8"/>
      <name val="Penguin-Light-Norm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1"/>
      <name val="ＭＳ Ｐゴシック"/>
      <charset val="128"/>
    </font>
    <font>
      <sz val="11"/>
      <color theme="1"/>
      <name val="ＭＳ Ｐゴシック"/>
      <family val="3"/>
      <charset val="128"/>
    </font>
    <font>
      <b/>
      <sz val="12"/>
      <name val="Times New Roman"/>
      <family val="1"/>
    </font>
    <font>
      <b/>
      <sz val="11"/>
      <color indexed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2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179" fontId="18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3" fillId="0" borderId="0"/>
    <xf numFmtId="0" fontId="6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184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6" fillId="0" borderId="0"/>
    <xf numFmtId="185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86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>
      <alignment horizont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7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0" fontId="21" fillId="3" borderId="0" applyNumberFormat="0" applyBorder="0" applyAlignment="0" applyProtection="0"/>
    <xf numFmtId="188" fontId="18" fillId="0" borderId="0" applyFont="0" applyFill="0" applyBorder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31" fillId="0" borderId="9" applyNumberFormat="0" applyFill="0" applyAlignment="0" applyProtection="0"/>
    <xf numFmtId="0" fontId="23" fillId="21" borderId="10" applyNumberFormat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22" borderId="11" applyNumberFormat="0" applyFont="0" applyAlignment="0" applyProtection="0"/>
    <xf numFmtId="189" fontId="18" fillId="0" borderId="0" applyFont="0" applyFill="0" applyBorder="0" applyAlignment="0" applyProtection="0">
      <alignment horizontal="left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left"/>
    </xf>
    <xf numFmtId="193" fontId="18" fillId="0" borderId="12" applyFont="0" applyFill="0" applyBorder="0" applyAlignment="0" applyProtection="0">
      <alignment horizontal="left"/>
    </xf>
    <xf numFmtId="193" fontId="40" fillId="0" borderId="0">
      <alignment horizontal="left"/>
    </xf>
    <xf numFmtId="194" fontId="18" fillId="0" borderId="2" applyFont="0" applyFill="0" applyBorder="0" applyAlignment="0" applyProtection="0">
      <alignment horizontal="left"/>
    </xf>
    <xf numFmtId="0" fontId="30" fillId="7" borderId="8" applyNumberFormat="0" applyAlignment="0" applyProtection="0"/>
    <xf numFmtId="178" fontId="6" fillId="0" borderId="0" applyFont="0" applyFill="0" applyBorder="0" applyAlignment="0" applyProtection="0"/>
    <xf numFmtId="195" fontId="45" fillId="0" borderId="13" applyFont="0" applyFill="0" applyBorder="0" applyAlignment="0" applyProtection="0">
      <alignment horizont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1" fillId="0" borderId="13" applyNumberFormat="0" applyFill="0" applyBorder="0" applyAlignment="0">
      <alignment horizontal="centerContinuous"/>
    </xf>
    <xf numFmtId="0" fontId="26" fillId="0" borderId="14" applyNumberFormat="0" applyAlignment="0" applyProtection="0">
      <alignment horizontal="left" vertical="center"/>
    </xf>
    <xf numFmtId="0" fontId="26" fillId="0" borderId="3">
      <alignment horizontal="left" vertic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196" fontId="40" fillId="0" borderId="0" applyFont="0" applyFill="0" applyBorder="0" applyAlignment="0" applyProtection="0"/>
    <xf numFmtId="0" fontId="30" fillId="7" borderId="8" applyNumberFormat="0" applyAlignment="0" applyProtection="0"/>
    <xf numFmtId="0" fontId="21" fillId="3" borderId="0" applyNumberFormat="0" applyBorder="0" applyAlignment="0" applyProtection="0"/>
    <xf numFmtId="197" fontId="40" fillId="0" borderId="0" applyFont="0" applyFill="0" applyBorder="0" applyAlignment="0" applyProtection="0"/>
    <xf numFmtId="0" fontId="52" fillId="0" borderId="1" applyNumberFormat="0" applyFill="0" applyBorder="0" applyAlignment="0">
      <alignment vertical="center"/>
    </xf>
    <xf numFmtId="198" fontId="40" fillId="0" borderId="0" applyFont="0" applyFill="0" applyBorder="0" applyAlignment="0" applyProtection="0">
      <alignment horizontal="center"/>
    </xf>
    <xf numFmtId="199" fontId="40" fillId="0" borderId="3" applyFont="0" applyFill="0" applyBorder="0" applyAlignment="0" applyProtection="0"/>
    <xf numFmtId="199" fontId="46" fillId="0" borderId="3"/>
    <xf numFmtId="200" fontId="18" fillId="0" borderId="0" applyFont="0" applyFill="0" applyBorder="0" applyAlignment="0" applyProtection="0">
      <alignment horizontal="left"/>
    </xf>
    <xf numFmtId="0" fontId="31" fillId="0" borderId="9" applyNumberFormat="0" applyFill="0" applyAlignment="0" applyProtection="0"/>
    <xf numFmtId="201" fontId="40" fillId="0" borderId="0" applyFont="0" applyFill="0" applyBorder="0" applyAlignment="0" applyProtection="0"/>
    <xf numFmtId="201" fontId="46" fillId="0" borderId="3">
      <alignment horizontal="center"/>
    </xf>
    <xf numFmtId="202" fontId="47" fillId="0" borderId="3" applyFont="0" applyFill="0" applyBorder="0" applyAlignment="0" applyProtection="0">
      <alignment vertical="center"/>
    </xf>
    <xf numFmtId="0" fontId="4" fillId="0" borderId="0">
      <alignment vertical="center"/>
    </xf>
    <xf numFmtId="172" fontId="32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19" fillId="22" borderId="11" applyNumberFormat="0" applyFont="0" applyAlignment="0" applyProtection="0"/>
    <xf numFmtId="203" fontId="18" fillId="0" borderId="18" applyFont="0" applyFill="0" applyBorder="0" applyAlignment="0" applyProtection="0"/>
    <xf numFmtId="204" fontId="18" fillId="0" borderId="19" applyFont="0" applyFill="0" applyBorder="0" applyAlignment="0" applyProtection="0"/>
    <xf numFmtId="0" fontId="34" fillId="20" borderId="20" applyNumberFormat="0" applyAlignment="0" applyProtection="0"/>
    <xf numFmtId="205" fontId="46" fillId="0" borderId="7" applyFont="0" applyFill="0" applyBorder="0" applyAlignment="0" applyProtection="0">
      <alignment horizontal="center"/>
    </xf>
    <xf numFmtId="206" fontId="40" fillId="0" borderId="0" applyFont="0" applyFill="0" applyBorder="0" applyAlignment="0" applyProtection="0"/>
    <xf numFmtId="225" fontId="53" fillId="0" borderId="0" applyNumberFormat="0" applyFill="0" applyBorder="0" applyAlignment="0" applyProtection="0"/>
    <xf numFmtId="0" fontId="25" fillId="4" borderId="0" applyNumberFormat="0" applyBorder="0" applyAlignment="0" applyProtection="0"/>
    <xf numFmtId="207" fontId="47" fillId="0" borderId="0" applyFont="0" applyFill="0" applyBorder="0" applyAlignment="0" applyProtection="0"/>
    <xf numFmtId="0" fontId="34" fillId="20" borderId="20" applyNumberFormat="0" applyAlignment="0" applyProtection="0"/>
    <xf numFmtId="208" fontId="47" fillId="0" borderId="3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3" fillId="21" borderId="10" applyNumberFormat="0" applyAlignment="0" applyProtection="0"/>
    <xf numFmtId="0" fontId="37" fillId="0" borderId="0" applyNumberFormat="0" applyFill="0" applyBorder="0" applyAlignment="0" applyProtection="0"/>
    <xf numFmtId="209" fontId="18" fillId="0" borderId="0" applyFont="0" applyFill="0" applyBorder="0" applyAlignment="0" applyProtection="0">
      <alignment horizontal="right"/>
    </xf>
    <xf numFmtId="209" fontId="18" fillId="0" borderId="0" applyFont="0" applyFill="0" applyBorder="0" applyAlignment="0" applyProtection="0">
      <alignment horizontal="right"/>
    </xf>
    <xf numFmtId="210" fontId="18" fillId="0" borderId="0" applyFont="0" applyFill="0" applyBorder="0" applyAlignment="0" applyProtection="0">
      <alignment horizontal="left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212" fontId="18" fillId="0" borderId="0" applyFont="0" applyFill="0" applyBorder="0" applyAlignment="0" applyProtection="0">
      <alignment horizontal="right"/>
    </xf>
    <xf numFmtId="213" fontId="18" fillId="0" borderId="0" applyFont="0" applyFill="0" applyBorder="0" applyAlignment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5" fillId="21" borderId="10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214" fontId="45" fillId="0" borderId="22" applyFont="0" applyFill="0" applyBorder="0" applyAlignment="0" applyProtection="0">
      <alignment horizontal="center"/>
    </xf>
    <xf numFmtId="215" fontId="45" fillId="0" borderId="22" applyBorder="0">
      <alignment horizontal="center"/>
    </xf>
    <xf numFmtId="0" fontId="57" fillId="22" borderId="11" applyNumberFormat="0" applyFon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88" fontId="18" fillId="0" borderId="0">
      <alignment horizontal="left"/>
    </xf>
    <xf numFmtId="0" fontId="59" fillId="3" borderId="0" applyNumberFormat="0" applyBorder="0" applyAlignment="0" applyProtection="0">
      <alignment vertical="center"/>
    </xf>
    <xf numFmtId="0" fontId="60" fillId="20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216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20" borderId="20" applyNumberFormat="0" applyAlignment="0" applyProtection="0">
      <alignment vertical="center"/>
    </xf>
    <xf numFmtId="217" fontId="46" fillId="0" borderId="6" applyFont="0" applyFill="0" applyBorder="0" applyAlignment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9" fillId="0" borderId="0" applyFont="0" applyFill="0" applyBorder="0" applyAlignment="0" applyProtection="0">
      <alignment vertical="center"/>
    </xf>
    <xf numFmtId="174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4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40" fillId="0" borderId="0" applyFont="0" applyFill="0" applyBorder="0" applyAlignment="0" applyProtection="0"/>
    <xf numFmtId="0" fontId="67" fillId="7" borderId="8" applyNumberFormat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44" fillId="0" borderId="0"/>
    <xf numFmtId="49" fontId="18" fillId="0" borderId="0" applyFont="0" applyFill="0" applyBorder="0" applyProtection="0"/>
    <xf numFmtId="0" fontId="38" fillId="0" borderId="0"/>
    <xf numFmtId="0" fontId="68" fillId="4" borderId="0" applyNumberFormat="0" applyBorder="0" applyAlignment="0" applyProtection="0">
      <alignment vertical="center"/>
    </xf>
    <xf numFmtId="0" fontId="18" fillId="0" borderId="0"/>
    <xf numFmtId="0" fontId="71" fillId="0" borderId="0"/>
    <xf numFmtId="0" fontId="18" fillId="0" borderId="0"/>
    <xf numFmtId="42" fontId="1" fillId="0" borderId="0" applyFont="0" applyFill="0" applyBorder="0" applyAlignment="0" applyProtection="0"/>
    <xf numFmtId="0" fontId="75" fillId="0" borderId="0"/>
    <xf numFmtId="179" fontId="75" fillId="0" borderId="0" applyFont="0" applyFill="0" applyBorder="0" applyAlignment="0" applyProtection="0"/>
    <xf numFmtId="227" fontId="41" fillId="0" borderId="0" applyFont="0" applyFill="0" applyBorder="0" applyAlignment="0" applyProtection="0"/>
    <xf numFmtId="180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229" fontId="75" fillId="0" borderId="0" applyFont="0" applyFill="0" applyBorder="0" applyAlignment="0" applyProtection="0">
      <alignment horizontal="right"/>
    </xf>
    <xf numFmtId="0" fontId="75" fillId="0" borderId="0" applyFont="0" applyFill="0" applyBorder="0" applyAlignment="0" applyProtection="0">
      <alignment horizontal="right"/>
    </xf>
    <xf numFmtId="184" fontId="75" fillId="0" borderId="0" applyFont="0" applyFill="0" applyBorder="0" applyAlignment="0" applyProtection="0">
      <alignment horizontal="right"/>
    </xf>
    <xf numFmtId="0" fontId="75" fillId="0" borderId="0" applyFont="0" applyFill="0" applyBorder="0" applyAlignment="0" applyProtection="0">
      <alignment horizontal="right"/>
    </xf>
    <xf numFmtId="230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231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0" fontId="25" fillId="4" borderId="0" applyNumberFormat="0" applyBorder="0" applyAlignment="0" applyProtection="0"/>
    <xf numFmtId="0" fontId="22" fillId="20" borderId="8" applyNumberFormat="0" applyAlignment="0" applyProtection="0"/>
    <xf numFmtId="0" fontId="23" fillId="21" borderId="10" applyNumberFormat="0" applyAlignment="0" applyProtection="0"/>
    <xf numFmtId="0" fontId="31" fillId="0" borderId="9" applyNumberFormat="0" applyFill="0" applyAlignment="0" applyProtection="0"/>
    <xf numFmtId="189" fontId="75" fillId="0" borderId="0" applyFont="0" applyFill="0" applyBorder="0" applyAlignment="0" applyProtection="0">
      <alignment horizontal="left"/>
    </xf>
    <xf numFmtId="192" fontId="75" fillId="0" borderId="0" applyFont="0" applyFill="0" applyBorder="0" applyAlignment="0" applyProtection="0">
      <alignment horizontal="left"/>
    </xf>
    <xf numFmtId="193" fontId="75" fillId="0" borderId="12" applyFont="0" applyFill="0" applyBorder="0" applyAlignment="0" applyProtection="0">
      <alignment horizontal="left"/>
    </xf>
    <xf numFmtId="0" fontId="2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0" fillId="7" borderId="8" applyNumberFormat="0" applyAlignment="0" applyProtection="0"/>
    <xf numFmtId="232" fontId="45" fillId="0" borderId="13" applyFont="0" applyFill="0" applyBorder="0" applyAlignment="0" applyProtection="0">
      <alignment horizontal="center"/>
    </xf>
    <xf numFmtId="0" fontId="21" fillId="3" borderId="0" applyNumberFormat="0" applyBorder="0" applyAlignment="0" applyProtection="0"/>
    <xf numFmtId="233" fontId="40" fillId="0" borderId="3" applyFont="0" applyFill="0" applyBorder="0" applyAlignment="0" applyProtection="0"/>
    <xf numFmtId="233" fontId="46" fillId="0" borderId="3"/>
    <xf numFmtId="200" fontId="75" fillId="0" borderId="0" applyFont="0" applyFill="0" applyBorder="0" applyAlignment="0" applyProtection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11" applyNumberFormat="0" applyFont="0" applyAlignment="0" applyProtection="0"/>
    <xf numFmtId="234" fontId="75" fillId="0" borderId="18" applyFont="0" applyFill="0" applyBorder="0" applyAlignment="0" applyProtection="0"/>
    <xf numFmtId="204" fontId="75" fillId="0" borderId="19" applyFont="0" applyFill="0" applyBorder="0" applyAlignment="0" applyProtection="0"/>
    <xf numFmtId="0" fontId="34" fillId="20" borderId="20" applyNumberFormat="0" applyAlignment="0" applyProtection="0"/>
    <xf numFmtId="0" fontId="3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209" fontId="75" fillId="0" borderId="0" applyFont="0" applyFill="0" applyBorder="0" applyAlignment="0" applyProtection="0">
      <alignment horizontal="right"/>
    </xf>
    <xf numFmtId="209" fontId="75" fillId="0" borderId="0" applyFont="0" applyFill="0" applyBorder="0" applyAlignment="0" applyProtection="0">
      <alignment horizontal="right"/>
    </xf>
    <xf numFmtId="210" fontId="75" fillId="0" borderId="0" applyFont="0" applyFill="0" applyBorder="0" applyAlignment="0" applyProtection="0">
      <alignment horizontal="left"/>
    </xf>
    <xf numFmtId="227" fontId="41" fillId="0" borderId="0" applyFont="0" applyFill="0" applyBorder="0" applyAlignment="0" applyProtection="0"/>
    <xf numFmtId="212" fontId="75" fillId="0" borderId="0" applyFont="0" applyFill="0" applyBorder="0" applyAlignment="0" applyProtection="0">
      <alignment horizontal="right"/>
    </xf>
    <xf numFmtId="213" fontId="75" fillId="0" borderId="0" applyFont="0" applyFill="0" applyBorder="0" applyAlignment="0" applyProtection="0">
      <alignment horizontal="left"/>
    </xf>
    <xf numFmtId="235" fontId="45" fillId="0" borderId="22" applyFont="0" applyFill="0" applyBorder="0" applyAlignment="0" applyProtection="0">
      <alignment horizontal="center"/>
    </xf>
    <xf numFmtId="236" fontId="45" fillId="0" borderId="22" applyBorder="0">
      <alignment horizontal="center"/>
    </xf>
    <xf numFmtId="188" fontId="75" fillId="0" borderId="0">
      <alignment horizontal="left"/>
    </xf>
    <xf numFmtId="38" fontId="75" fillId="0" borderId="0" applyFont="0" applyFill="0" applyBorder="0" applyAlignment="0" applyProtection="0"/>
    <xf numFmtId="216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49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227" fontId="49" fillId="0" borderId="0" applyFont="0" applyFill="0" applyBorder="0" applyAlignment="0" applyProtection="0">
      <alignment vertical="center"/>
    </xf>
    <xf numFmtId="174" fontId="75" fillId="0" borderId="0" applyFont="0" applyFill="0" applyBorder="0" applyAlignment="0" applyProtection="0"/>
    <xf numFmtId="237" fontId="75" fillId="0" borderId="0" applyFont="0" applyFill="0" applyBorder="0" applyAlignment="0" applyProtection="0"/>
    <xf numFmtId="238" fontId="48" fillId="0" borderId="0" applyFont="0" applyFill="0" applyBorder="0" applyAlignment="0" applyProtection="0"/>
    <xf numFmtId="239" fontId="75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40" fontId="75" fillId="0" borderId="0" applyFont="0" applyFill="0" applyBorder="0" applyAlignment="0" applyProtection="0"/>
    <xf numFmtId="0" fontId="76" fillId="0" borderId="0">
      <alignment vertical="center"/>
    </xf>
    <xf numFmtId="227" fontId="41" fillId="0" borderId="0" applyFont="0" applyFill="0" applyBorder="0" applyAlignment="0" applyProtection="0"/>
    <xf numFmtId="0" fontId="75" fillId="0" borderId="0"/>
    <xf numFmtId="0" fontId="75" fillId="0" borderId="0"/>
    <xf numFmtId="49" fontId="75" fillId="0" borderId="0" applyFont="0" applyFill="0" applyBorder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  <xf numFmtId="227" fontId="4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0" fontId="9" fillId="0" borderId="4" xfId="5" applyBorder="1">
      <alignment vertical="center"/>
    </xf>
    <xf numFmtId="0" fontId="3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left" vertical="center"/>
    </xf>
    <xf numFmtId="0" fontId="9" fillId="0" borderId="0" xfId="5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70" fillId="0" borderId="0" xfId="5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2" fillId="0" borderId="0" xfId="214" applyFont="1" applyBorder="1"/>
    <xf numFmtId="49" fontId="72" fillId="0" borderId="0" xfId="214" quotePrefix="1" applyNumberFormat="1" applyFont="1" applyBorder="1" applyAlignment="1">
      <alignment horizontal="center"/>
    </xf>
    <xf numFmtId="0" fontId="72" fillId="0" borderId="0" xfId="216" applyFont="1" applyBorder="1" applyAlignment="1">
      <alignment horizontal="center"/>
    </xf>
    <xf numFmtId="0" fontId="72" fillId="0" borderId="0" xfId="215" applyFont="1" applyBorder="1"/>
    <xf numFmtId="0" fontId="9" fillId="0" borderId="0" xfId="215" applyFont="1" applyBorder="1"/>
    <xf numFmtId="49" fontId="9" fillId="0" borderId="0" xfId="214" quotePrefix="1" applyNumberFormat="1" applyFont="1" applyBorder="1" applyAlignment="1">
      <alignment horizontal="center"/>
    </xf>
    <xf numFmtId="0" fontId="9" fillId="0" borderId="0" xfId="214" applyFont="1" applyBorder="1"/>
    <xf numFmtId="0" fontId="9" fillId="0" borderId="0" xfId="5" quotePrefix="1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216" applyFont="1" applyBorder="1" applyAlignment="1">
      <alignment horizontal="center"/>
    </xf>
    <xf numFmtId="0" fontId="9" fillId="0" borderId="0" xfId="5" applyFont="1" applyAlignment="1">
      <alignment horizontal="right" vertical="center"/>
    </xf>
    <xf numFmtId="0" fontId="9" fillId="0" borderId="4" xfId="5" applyFont="1" applyBorder="1">
      <alignment vertical="center"/>
    </xf>
    <xf numFmtId="226" fontId="73" fillId="0" borderId="0" xfId="214" quotePrefix="1" applyNumberFormat="1" applyFont="1" applyAlignment="1">
      <alignment horizontal="right"/>
    </xf>
    <xf numFmtId="0" fontId="74" fillId="0" borderId="0" xfId="214" applyFont="1" applyAlignment="1">
      <alignment horizontal="center"/>
    </xf>
    <xf numFmtId="226" fontId="73" fillId="0" borderId="0" xfId="217" quotePrefix="1" applyNumberFormat="1" applyFont="1" applyAlignment="1">
      <alignment horizontal="right"/>
    </xf>
    <xf numFmtId="15" fontId="72" fillId="0" borderId="0" xfId="214" applyNumberFormat="1" applyFont="1" applyAlignment="1">
      <alignment horizontal="center"/>
    </xf>
    <xf numFmtId="9" fontId="70" fillId="0" borderId="0" xfId="0" applyNumberFormat="1" applyFont="1" applyAlignment="1">
      <alignment vertical="center"/>
    </xf>
    <xf numFmtId="0" fontId="9" fillId="0" borderId="0" xfId="214" applyFont="1" applyFill="1" applyBorder="1" applyAlignment="1">
      <alignment horizontal="left"/>
    </xf>
    <xf numFmtId="9" fontId="70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26" fontId="73" fillId="0" borderId="0" xfId="314" quotePrefix="1" applyNumberFormat="1" applyFont="1" applyAlignment="1">
      <alignment horizontal="right"/>
    </xf>
    <xf numFmtId="0" fontId="74" fillId="0" borderId="0" xfId="314" applyFont="1" applyAlignment="1">
      <alignment horizontal="center"/>
    </xf>
    <xf numFmtId="226" fontId="73" fillId="0" borderId="0" xfId="302" quotePrefix="1" applyNumberFormat="1" applyFont="1" applyAlignment="1">
      <alignment horizontal="right"/>
    </xf>
    <xf numFmtId="15" fontId="72" fillId="0" borderId="0" xfId="314" applyNumberFormat="1" applyFont="1" applyAlignment="1">
      <alignment horizontal="center"/>
    </xf>
    <xf numFmtId="0" fontId="9" fillId="0" borderId="0" xfId="315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227" fontId="77" fillId="0" borderId="0" xfId="302" applyFont="1" applyFill="1" applyBorder="1" applyAlignment="1">
      <alignment horizontal="right" vertical="center"/>
    </xf>
    <xf numFmtId="241" fontId="78" fillId="0" borderId="0" xfId="315" applyNumberFormat="1" applyFont="1" applyFill="1" applyBorder="1" applyAlignment="1">
      <alignment horizontal="right"/>
    </xf>
    <xf numFmtId="241" fontId="72" fillId="0" borderId="0" xfId="315" applyNumberFormat="1" applyFont="1" applyFill="1" applyBorder="1" applyAlignment="1">
      <alignment horizontal="right"/>
    </xf>
    <xf numFmtId="227" fontId="72" fillId="0" borderId="0" xfId="304" applyFont="1" applyFill="1" applyBorder="1" applyAlignment="1">
      <alignment horizontal="right" vertical="center"/>
    </xf>
    <xf numFmtId="49" fontId="9" fillId="0" borderId="0" xfId="315" applyNumberFormat="1" applyFont="1" applyFill="1" applyBorder="1" applyAlignment="1">
      <alignment horizontal="center"/>
    </xf>
    <xf numFmtId="0" fontId="14" fillId="0" borderId="0" xfId="315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315" applyFont="1" applyFill="1" applyBorder="1" applyAlignment="1">
      <alignment horizontal="center" vertical="center"/>
    </xf>
    <xf numFmtId="0" fontId="6" fillId="0" borderId="0" xfId="315" applyFont="1" applyFill="1"/>
    <xf numFmtId="0" fontId="13" fillId="0" borderId="0" xfId="215" applyFont="1" applyFill="1" applyBorder="1"/>
    <xf numFmtId="0" fontId="13" fillId="0" borderId="0" xfId="216" applyFont="1" applyFill="1" applyBorder="1" applyAlignment="1">
      <alignment horizontal="center"/>
    </xf>
    <xf numFmtId="0" fontId="9" fillId="0" borderId="0" xfId="216" applyFont="1" applyFill="1" applyBorder="1" applyAlignment="1">
      <alignment horizontal="center"/>
    </xf>
    <xf numFmtId="49" fontId="9" fillId="0" borderId="0" xfId="315" quotePrefix="1" applyNumberFormat="1" applyFont="1" applyFill="1" applyBorder="1" applyAlignment="1">
      <alignment horizontal="center"/>
    </xf>
    <xf numFmtId="0" fontId="13" fillId="0" borderId="0" xfId="315" applyFont="1" applyFill="1" applyBorder="1"/>
    <xf numFmtId="241" fontId="9" fillId="0" borderId="0" xfId="315" applyNumberFormat="1" applyFont="1" applyFill="1" applyBorder="1" applyAlignment="1">
      <alignment horizontal="right"/>
    </xf>
    <xf numFmtId="0" fontId="14" fillId="0" borderId="0" xfId="315" applyFont="1" applyFill="1" applyBorder="1"/>
  </cellXfs>
  <cellStyles count="323">
    <cellStyle name="***" xfId="7"/>
    <cellStyle name="*** 2" xfId="219"/>
    <cellStyle name="??" xfId="8"/>
    <cellStyle name="?? [0.00]_laroux" xfId="9"/>
    <cellStyle name="?? 10" xfId="320"/>
    <cellStyle name="?? 11" xfId="289"/>
    <cellStyle name="?? 12" xfId="322"/>
    <cellStyle name="?? 13" xfId="309"/>
    <cellStyle name="?? 14" xfId="318"/>
    <cellStyle name="?? 15" xfId="280"/>
    <cellStyle name="?? 2" xfId="220"/>
    <cellStyle name="?? 3" xfId="310"/>
    <cellStyle name="?? 4" xfId="319"/>
    <cellStyle name="?? 5" xfId="281"/>
    <cellStyle name="?? 6" xfId="321"/>
    <cellStyle name="?? 7" xfId="313"/>
    <cellStyle name="?? 8" xfId="317"/>
    <cellStyle name="?? 9" xfId="279"/>
    <cellStyle name="???? [0.00]_laroux" xfId="10"/>
    <cellStyle name="????_laroux" xfId="11"/>
    <cellStyle name="??_??" xfId="12"/>
    <cellStyle name="?W準_Electrical" xfId="13"/>
    <cellStyle name="@桁区切り" xfId="14"/>
    <cellStyle name="@桁区切り 2" xfId="221"/>
    <cellStyle name="@桁区切り3桁" xfId="15"/>
    <cellStyle name="@桁区切り3桁 2" xfId="222"/>
    <cellStyle name="@桁区切り6桁" xfId="16"/>
    <cellStyle name="[" xfId="17"/>
    <cellStyle name="[ 2" xfId="223"/>
    <cellStyle name="[_1174-409　IV &amp; PL" xfId="18"/>
    <cellStyle name="[_1174-409　IV &amp; PL 2" xfId="224"/>
    <cellStyle name="[_49-A045-2" xfId="19"/>
    <cellStyle name="[_49-A045-2 2" xfId="225"/>
    <cellStyle name="[_49-A045-2_1174-409　IV &amp; PL" xfId="20"/>
    <cellStyle name="[_49-A045-2_1174-409　IV &amp; PL 2" xfId="226"/>
    <cellStyle name="•W_Electrical" xfId="21"/>
    <cellStyle name="20'" xfId="22"/>
    <cellStyle name="20' 2" xfId="227"/>
    <cellStyle name="20 % - Accent1 2" xfId="23"/>
    <cellStyle name="20 % - Accent2 2" xfId="24"/>
    <cellStyle name="20 % - Accent3 2" xfId="25"/>
    <cellStyle name="20 % - Accent4 2" xfId="26"/>
    <cellStyle name="20 % - Accent5 2" xfId="27"/>
    <cellStyle name="20 % - Accent6 2" xfId="28"/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20% - Énfasis1" xfId="228"/>
    <cellStyle name="20% - Énfasis2" xfId="229"/>
    <cellStyle name="20% - Énfasis3" xfId="230"/>
    <cellStyle name="20% - Énfasis4" xfId="231"/>
    <cellStyle name="20% - Énfasis5" xfId="232"/>
    <cellStyle name="20% - Énfasis6" xfId="233"/>
    <cellStyle name="20% - アクセント 1" xfId="35"/>
    <cellStyle name="20% - アクセント 2" xfId="36"/>
    <cellStyle name="20% - アクセント 3" xfId="37"/>
    <cellStyle name="20% - アクセント 4" xfId="38"/>
    <cellStyle name="20% - アクセント 5" xfId="39"/>
    <cellStyle name="20% - アクセント 6" xfId="40"/>
    <cellStyle name="40'" xfId="41"/>
    <cellStyle name="40' 2" xfId="234"/>
    <cellStyle name="40 % - Accent1 2" xfId="42"/>
    <cellStyle name="40 % - Accent2 2" xfId="43"/>
    <cellStyle name="40 % - Accent3 2" xfId="44"/>
    <cellStyle name="40 % - Accent4 2" xfId="45"/>
    <cellStyle name="40 % - Accent5 2" xfId="46"/>
    <cellStyle name="40 % - Accent6 2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Énfasis1" xfId="235"/>
    <cellStyle name="40% - Énfasis2" xfId="236"/>
    <cellStyle name="40% - Énfasis3" xfId="237"/>
    <cellStyle name="40% - Énfasis4" xfId="238"/>
    <cellStyle name="40% - Énfasis5" xfId="239"/>
    <cellStyle name="40% - Énfasis6" xfId="240"/>
    <cellStyle name="40% - アクセント 1" xfId="54"/>
    <cellStyle name="40% - アクセント 2" xfId="55"/>
    <cellStyle name="40% - アクセント 3" xfId="56"/>
    <cellStyle name="40% - アクセント 4" xfId="57"/>
    <cellStyle name="40% - アクセント 5" xfId="58"/>
    <cellStyle name="40% - アクセント 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Énfasis1" xfId="241"/>
    <cellStyle name="60% - Énfasis2" xfId="242"/>
    <cellStyle name="60% - Énfasis3" xfId="243"/>
    <cellStyle name="60% - Énfasis4" xfId="244"/>
    <cellStyle name="60% - Énfasis5" xfId="245"/>
    <cellStyle name="60% - Énfasis6" xfId="246"/>
    <cellStyle name="60% - アクセント 1" xfId="72"/>
    <cellStyle name="60% - アクセント 2" xfId="73"/>
    <cellStyle name="60% - アクセント 3" xfId="74"/>
    <cellStyle name="60% - アクセント 4" xfId="75"/>
    <cellStyle name="60% - アクセント 5" xfId="76"/>
    <cellStyle name="60% - アクセント 6" xfId="77"/>
    <cellStyle name="A-BAN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irlitec" xfId="5"/>
    <cellStyle name="Avertissement 2" xfId="85"/>
    <cellStyle name="B" xfId="86"/>
    <cellStyle name="B 2" xfId="247"/>
    <cellStyle name="Bad" xfId="87"/>
    <cellStyle name="B-BAN" xfId="88"/>
    <cellStyle name="B-BAN 2" xfId="248"/>
    <cellStyle name="Buena" xfId="249"/>
    <cellStyle name="Calcul 2" xfId="89"/>
    <cellStyle name="Calculation" xfId="90"/>
    <cellStyle name="Cálculo" xfId="250"/>
    <cellStyle name="Celda de comprobación" xfId="251"/>
    <cellStyle name="Celda vinculada" xfId="252"/>
    <cellStyle name="Cellule liée 2" xfId="91"/>
    <cellStyle name="Check Cell" xfId="92"/>
    <cellStyle name="Comma [0]_c_load" xfId="93"/>
    <cellStyle name="Comma_c_load" xfId="94"/>
    <cellStyle name="Commentaire 2" xfId="95"/>
    <cellStyle name="CONTRACT NO" xfId="96"/>
    <cellStyle name="CONTRACT NO 2" xfId="253"/>
    <cellStyle name="Currency [0]_c_load" xfId="97"/>
    <cellStyle name="Currency_c_load" xfId="98"/>
    <cellStyle name="D" xfId="99"/>
    <cellStyle name="D 2" xfId="254"/>
    <cellStyle name="ED NO" xfId="100"/>
    <cellStyle name="ED NO 2" xfId="255"/>
    <cellStyle name="ED NO._QXS316" xfId="101"/>
    <cellStyle name="ED NO_49-A045-2" xfId="102"/>
    <cellStyle name="Encabezado 4" xfId="256"/>
    <cellStyle name="Énfasis1" xfId="257"/>
    <cellStyle name="Énfasis2" xfId="258"/>
    <cellStyle name="Énfasis3" xfId="259"/>
    <cellStyle name="Énfasis4" xfId="260"/>
    <cellStyle name="Énfasis5" xfId="261"/>
    <cellStyle name="Énfasis6" xfId="262"/>
    <cellStyle name="Entrada" xfId="263"/>
    <cellStyle name="Entrée 2" xfId="103"/>
    <cellStyle name="Euro" xfId="1"/>
    <cellStyle name="Euro 2" xfId="104"/>
    <cellStyle name="EX RATE" xfId="105"/>
    <cellStyle name="EX RATE 2" xfId="264"/>
    <cellStyle name="Explanatory Text" xfId="106"/>
    <cellStyle name="Good" xfId="107"/>
    <cellStyle name="Hand" xfId="108"/>
    <cellStyle name="Header1" xfId="109"/>
    <cellStyle name="Header2" xfId="110"/>
    <cellStyle name="Heading 1" xfId="111"/>
    <cellStyle name="Heading 2" xfId="112"/>
    <cellStyle name="Heading 3" xfId="113"/>
    <cellStyle name="Heading 4" xfId="114"/>
    <cellStyle name="ID NO" xfId="115"/>
    <cellStyle name="Incorrecto" xfId="265"/>
    <cellStyle name="Input" xfId="116"/>
    <cellStyle name="Insatisfaisant 2" xfId="117"/>
    <cellStyle name="INVOICENO." xfId="118"/>
    <cellStyle name="Item" xfId="119"/>
    <cellStyle name="K-BAN" xfId="120"/>
    <cellStyle name="KGS" xfId="121"/>
    <cellStyle name="KGS 2" xfId="266"/>
    <cellStyle name="KGS太字" xfId="122"/>
    <cellStyle name="KGS太字 2" xfId="267"/>
    <cellStyle name="L/C NO" xfId="123"/>
    <cellStyle name="L/C NO 2" xfId="268"/>
    <cellStyle name="Lien hypertexte" xfId="2" builtinId="8"/>
    <cellStyle name="Linked Cell" xfId="124"/>
    <cellStyle name="M3" xfId="125"/>
    <cellStyle name="M3太字" xfId="126"/>
    <cellStyle name="M-BAN" xfId="127"/>
    <cellStyle name="MCM" xfId="128"/>
    <cellStyle name="Milliers" xfId="3" builtinId="3"/>
    <cellStyle name="Milliers [0] 2" xfId="177"/>
    <cellStyle name="Milliers [0] 3" xfId="295"/>
    <cellStyle name="Moneda_Well Timing" xfId="129"/>
    <cellStyle name="Monétaire [0]" xfId="217" builtinId="7"/>
    <cellStyle name="Monétaire [0] 2" xfId="195"/>
    <cellStyle name="Monétaire [0] 3" xfId="302"/>
    <cellStyle name="Neutral" xfId="130"/>
    <cellStyle name="Neutre 2" xfId="131"/>
    <cellStyle name="Normal" xfId="0" builtinId="0"/>
    <cellStyle name="Normal 2" xfId="132"/>
    <cellStyle name="Normal 2 12" xfId="269"/>
    <cellStyle name="Normal 2 2" xfId="270"/>
    <cellStyle name="Normal 3" xfId="6"/>
    <cellStyle name="Normal 3 2" xfId="272"/>
    <cellStyle name="Normal 3 3" xfId="271"/>
    <cellStyle name="Normal 4" xfId="218"/>
    <cellStyle name="Notas" xfId="273"/>
    <cellStyle name="Note" xfId="133"/>
    <cellStyle name="NR通貨" xfId="134"/>
    <cellStyle name="NR通貨 2" xfId="274"/>
    <cellStyle name="O-BAN" xfId="135"/>
    <cellStyle name="O-BAN 2" xfId="275"/>
    <cellStyle name="Output" xfId="136"/>
    <cellStyle name="PCS" xfId="137"/>
    <cellStyle name="P'KGS" xfId="138"/>
    <cellStyle name="Pourcentage" xfId="4" builtinId="5"/>
    <cellStyle name="Process" xfId="139"/>
    <cellStyle name="Salida" xfId="276"/>
    <cellStyle name="Satisfaisant 2" xfId="140"/>
    <cellStyle name="SKID" xfId="141"/>
    <cellStyle name="Sortie 2" xfId="142"/>
    <cellStyle name="T-BAN" xfId="143"/>
    <cellStyle name="Texte explicatif 2" xfId="144"/>
    <cellStyle name="Texto de advertencia" xfId="277"/>
    <cellStyle name="Texto explicativo" xfId="278"/>
    <cellStyle name="Title" xfId="145"/>
    <cellStyle name="Titre 2" xfId="146"/>
    <cellStyle name="Titre 1 2" xfId="147"/>
    <cellStyle name="Titre 2 2" xfId="148"/>
    <cellStyle name="Titre 3 2" xfId="149"/>
    <cellStyle name="Titre 4 2" xfId="150"/>
    <cellStyle name="Título" xfId="282"/>
    <cellStyle name="Título 1" xfId="283"/>
    <cellStyle name="Título 2" xfId="284"/>
    <cellStyle name="Título 3" xfId="285"/>
    <cellStyle name="Total 2" xfId="151"/>
    <cellStyle name="Vérification 2" xfId="152"/>
    <cellStyle name="Warning Text" xfId="153"/>
    <cellStyle name="X" xfId="154"/>
    <cellStyle name="X 2" xfId="286"/>
    <cellStyle name="X_IVPL" xfId="155"/>
    <cellStyle name="X_IVPL 2" xfId="287"/>
    <cellStyle name="X_TEMPLATE PL" xfId="156"/>
    <cellStyle name="X_TEMPLATE PL 2" xfId="288"/>
    <cellStyle name="アクセント 1" xfId="157"/>
    <cellStyle name="アクセント 2" xfId="158"/>
    <cellStyle name="アクセント 3" xfId="159"/>
    <cellStyle name="アクセント 4" xfId="160"/>
    <cellStyle name="アクセント 5" xfId="161"/>
    <cellStyle name="アクセント 6" xfId="162"/>
    <cellStyle name="カッコ" xfId="163"/>
    <cellStyle name="カッコ(" xfId="164"/>
    <cellStyle name="カッコ( 2" xfId="290"/>
    <cellStyle name="カッコ)" xfId="165"/>
    <cellStyle name="カッコ) 2" xfId="291"/>
    <cellStyle name="タイトル" xfId="166"/>
    <cellStyle name="チェック セル" xfId="167"/>
    <cellStyle name="どちらでもない" xfId="168"/>
    <cellStyle name="フレート" xfId="169"/>
    <cellStyle name="フレート 2" xfId="292"/>
    <cellStyle name="フレートYAS" xfId="170"/>
    <cellStyle name="フレートYAS 2" xfId="293"/>
    <cellStyle name="メモ" xfId="171"/>
    <cellStyle name="リンク セル" xfId="172"/>
    <cellStyle name="ﾛｰﾙNo" xfId="173"/>
    <cellStyle name="ﾛｰﾙNo 2" xfId="294"/>
    <cellStyle name="入力" xfId="207"/>
    <cellStyle name="出力" xfId="192"/>
    <cellStyle name="悪い" xfId="174"/>
    <cellStyle name="文字列" xfId="211"/>
    <cellStyle name="文字列 2" xfId="316"/>
    <cellStyle name="未定義" xfId="212"/>
    <cellStyle name="桁区切り [0.0]" xfId="178"/>
    <cellStyle name="桁区切り [0.000]" xfId="179"/>
    <cellStyle name="桁区切り [0.000] 2" xfId="296"/>
    <cellStyle name="桁区切り 10 2" xfId="180"/>
    <cellStyle name="桁区切り 10 2 2" xfId="297"/>
    <cellStyle name="桁区切り 13" xfId="181"/>
    <cellStyle name="桁区切り 13 2" xfId="182"/>
    <cellStyle name="桁区切り 13 4" xfId="183"/>
    <cellStyle name="桁区切り 13 4 2" xfId="298"/>
    <cellStyle name="桁区切り 2" xfId="184"/>
    <cellStyle name="桁区切り 2 2" xfId="185"/>
    <cellStyle name="桁区切り 2 2 2" xfId="300"/>
    <cellStyle name="桁区切り 2 3" xfId="186"/>
    <cellStyle name="桁区切り 2 3 2" xfId="301"/>
    <cellStyle name="桁区切り 2 4" xfId="299"/>
    <cellStyle name="標準 2" xfId="208"/>
    <cellStyle name="標準 2 2" xfId="312"/>
    <cellStyle name="標準_SK_AMC" xfId="209"/>
    <cellStyle name="標準_YC2001b～" xfId="214"/>
    <cellStyle name="標準_YC2001b～ 2" xfId="315"/>
    <cellStyle name="標準_YC2001b～ 3" xfId="314"/>
    <cellStyle name="標準_YC2202～ 2" xfId="215"/>
    <cellStyle name="標準_エスコジャパン" xfId="216"/>
    <cellStyle name="標準ゴシック14" xfId="210"/>
    <cellStyle name="良い" xfId="213"/>
    <cellStyle name="製番" xfId="193"/>
    <cellStyle name="見出し 1" xfId="187"/>
    <cellStyle name="見出し 2" xfId="188"/>
    <cellStyle name="見出し 3" xfId="189"/>
    <cellStyle name="見出し 4" xfId="190"/>
    <cellStyle name="計算" xfId="175"/>
    <cellStyle name="説明文" xfId="194"/>
    <cellStyle name="警告文" xfId="176"/>
    <cellStyle name="通貨 2 2 2 2" xfId="196"/>
    <cellStyle name="通貨 2 2 2 2 2" xfId="303"/>
    <cellStyle name="通貨 8" xfId="197"/>
    <cellStyle name="通貨 8 2" xfId="304"/>
    <cellStyle name="通貨$" xfId="198"/>
    <cellStyle name="通貨$ 2" xfId="305"/>
    <cellStyle name="通貨@" xfId="199"/>
    <cellStyle name="通貨@ 2" xfId="306"/>
    <cellStyle name="通貨\" xfId="200"/>
    <cellStyle name="通貨\ 2" xfId="307"/>
    <cellStyle name="通貨C$" xfId="201"/>
    <cellStyle name="通貨C$ 2" xfId="308"/>
    <cellStyle name="通貨HKD" xfId="202"/>
    <cellStyle name="通貨JPY" xfId="203"/>
    <cellStyle name="通貨US$" xfId="204"/>
    <cellStyle name="通貨USD" xfId="205"/>
    <cellStyle name="通貨USD 2" xfId="311"/>
    <cellStyle name="通貨元" xfId="206"/>
    <cellStyle name="集計" xfId="1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de-engineer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linde-engineering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linde-engineering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linde-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A13" zoomScaleNormal="100" workbookViewId="0">
      <selection activeCell="F18" sqref="F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0" style="1" customWidth="1"/>
    <col min="5" max="5" width="36.5" style="1" customWidth="1"/>
    <col min="6" max="6" width="7.625" style="1" customWidth="1"/>
    <col min="7" max="7" width="9" style="1" customWidth="1"/>
    <col min="8" max="8" width="20.875" style="1" customWidth="1"/>
    <col min="9" max="9" width="1.375" style="1" customWidth="1"/>
    <col min="10" max="10" width="24.875" style="1" customWidth="1"/>
    <col min="11" max="11" width="13.75" style="1" customWidth="1"/>
    <col min="12" max="12" width="14.625" style="69" customWidth="1"/>
    <col min="13" max="13" width="9" style="69" customWidth="1"/>
    <col min="14" max="14" width="12.75" style="69" customWidth="1"/>
    <col min="15" max="230" width="9" style="6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34</v>
      </c>
      <c r="B2" s="9"/>
      <c r="C2" s="9"/>
      <c r="D2" s="9"/>
      <c r="E2" s="9"/>
      <c r="G2" s="19" t="s">
        <v>21</v>
      </c>
      <c r="H2" s="22" t="s">
        <v>148</v>
      </c>
      <c r="I2" s="23" t="s">
        <v>21</v>
      </c>
      <c r="J2" s="10" t="s">
        <v>16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38" t="s">
        <v>17</v>
      </c>
      <c r="B4" s="138"/>
      <c r="C4" s="138"/>
      <c r="D4" s="138"/>
      <c r="E4" s="138"/>
      <c r="F4" s="138"/>
      <c r="G4" s="138"/>
      <c r="H4" s="138"/>
      <c r="I4" s="138"/>
      <c r="J4" s="138"/>
      <c r="K4" s="96"/>
      <c r="L4"/>
      <c r="M4"/>
      <c r="N4"/>
      <c r="O4"/>
      <c r="P4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</row>
    <row r="5" spans="1:230" s="4" customFormat="1" ht="15" customHeight="1">
      <c r="A5" s="139" t="s">
        <v>18</v>
      </c>
      <c r="B5" s="139"/>
      <c r="C5" s="139"/>
      <c r="D5" s="139"/>
      <c r="E5" s="139"/>
      <c r="F5" s="139"/>
      <c r="G5" s="139"/>
      <c r="H5" s="139"/>
      <c r="I5" s="139"/>
      <c r="J5" s="139"/>
      <c r="K5" s="97"/>
      <c r="L5"/>
      <c r="M5"/>
      <c r="N5"/>
      <c r="O5"/>
      <c r="P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</row>
    <row r="6" spans="1:230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/>
      <c r="M6"/>
      <c r="N6"/>
      <c r="O6"/>
      <c r="P6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</row>
    <row r="7" spans="1:230" ht="15.75" customHeight="1">
      <c r="A7" s="16"/>
      <c r="B7" s="27" t="s">
        <v>11</v>
      </c>
      <c r="C7" s="20"/>
      <c r="D7" s="98" t="s">
        <v>42</v>
      </c>
      <c r="E7" s="16"/>
      <c r="F7" s="70"/>
      <c r="G7" s="20"/>
      <c r="H7" s="27" t="s">
        <v>1</v>
      </c>
      <c r="I7" s="16"/>
      <c r="J7" s="104">
        <v>41226</v>
      </c>
      <c r="K7" s="64"/>
      <c r="L7"/>
      <c r="M7"/>
      <c r="N7"/>
      <c r="O7"/>
      <c r="P7"/>
    </row>
    <row r="8" spans="1:230" ht="15.75" customHeight="1">
      <c r="A8" s="16"/>
      <c r="B8" s="20"/>
      <c r="C8" s="20"/>
      <c r="D8" s="98" t="s">
        <v>43</v>
      </c>
      <c r="E8" s="16"/>
      <c r="F8" s="69"/>
      <c r="G8" s="27"/>
      <c r="H8" s="16"/>
      <c r="I8" s="16"/>
      <c r="J8" s="16"/>
      <c r="K8" s="16"/>
      <c r="L8"/>
      <c r="M8"/>
      <c r="N8"/>
      <c r="O8"/>
      <c r="P8"/>
    </row>
    <row r="9" spans="1:230" ht="15.75" customHeight="1">
      <c r="A9" s="16"/>
      <c r="B9" s="20"/>
      <c r="C9" s="20"/>
      <c r="D9" s="98" t="s">
        <v>44</v>
      </c>
      <c r="E9" s="16"/>
      <c r="F9" s="69"/>
      <c r="G9" s="27"/>
      <c r="H9" s="105" t="s">
        <v>121</v>
      </c>
      <c r="I9" s="98"/>
      <c r="J9" s="98" t="s">
        <v>122</v>
      </c>
      <c r="K9" s="16"/>
      <c r="L9"/>
      <c r="M9"/>
      <c r="N9"/>
      <c r="O9"/>
      <c r="P9"/>
    </row>
    <row r="10" spans="1:230" ht="15.75" customHeight="1">
      <c r="A10" s="16"/>
      <c r="B10" s="20"/>
      <c r="C10" s="20"/>
      <c r="D10" s="98"/>
      <c r="E10" s="16"/>
      <c r="F10" s="69"/>
      <c r="G10" s="27"/>
      <c r="H10" s="105"/>
      <c r="I10" s="98"/>
      <c r="J10" s="98" t="s">
        <v>123</v>
      </c>
      <c r="K10" s="133" t="s">
        <v>136</v>
      </c>
      <c r="L10" s="134" t="s">
        <v>149</v>
      </c>
      <c r="M10"/>
      <c r="N10"/>
      <c r="O10"/>
      <c r="P10"/>
    </row>
    <row r="11" spans="1:230" ht="15.75" customHeight="1">
      <c r="A11" s="16"/>
      <c r="B11" s="20"/>
      <c r="C11" s="20"/>
      <c r="E11" s="72"/>
      <c r="G11" s="20"/>
      <c r="H11" s="19" t="s">
        <v>12</v>
      </c>
      <c r="J11" s="16" t="s">
        <v>134</v>
      </c>
      <c r="K11" s="135"/>
      <c r="L11" s="136">
        <v>41226</v>
      </c>
      <c r="M11"/>
      <c r="N11"/>
      <c r="O11"/>
      <c r="P11"/>
    </row>
    <row r="12" spans="1:230" ht="15.75" customHeight="1">
      <c r="A12" s="16"/>
      <c r="B12" s="66" t="s">
        <v>20</v>
      </c>
      <c r="C12" s="20"/>
      <c r="D12" s="98" t="s">
        <v>41</v>
      </c>
      <c r="E12" s="16"/>
      <c r="F12" s="69"/>
      <c r="G12" s="16"/>
      <c r="H12" s="19" t="s">
        <v>13</v>
      </c>
      <c r="I12" s="19"/>
      <c r="J12" s="28" t="s">
        <v>150</v>
      </c>
      <c r="K12" s="28"/>
      <c r="L12"/>
      <c r="M12"/>
      <c r="N12"/>
      <c r="O12"/>
      <c r="P12"/>
    </row>
    <row r="13" spans="1:230" ht="15.75" customHeight="1">
      <c r="A13" s="16"/>
      <c r="B13" s="66" t="s">
        <v>23</v>
      </c>
      <c r="C13" s="20"/>
      <c r="D13" s="98" t="s">
        <v>47</v>
      </c>
      <c r="E13" s="16"/>
      <c r="F13" s="69"/>
      <c r="G13" s="16"/>
      <c r="H13" s="19" t="s">
        <v>4</v>
      </c>
      <c r="I13" s="20"/>
      <c r="J13" s="20" t="s">
        <v>33</v>
      </c>
      <c r="K13" s="124" t="s">
        <v>132</v>
      </c>
      <c r="L13" s="125" t="s">
        <v>135</v>
      </c>
      <c r="M13"/>
      <c r="N13"/>
      <c r="O13"/>
      <c r="P13"/>
    </row>
    <row r="14" spans="1:230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126"/>
      <c r="L14" s="127">
        <v>41204</v>
      </c>
      <c r="M14"/>
      <c r="N14"/>
      <c r="O14"/>
      <c r="P14"/>
    </row>
    <row r="15" spans="1:230" ht="15.75" customHeight="1">
      <c r="A15" s="16"/>
      <c r="B15" s="66" t="s">
        <v>28</v>
      </c>
      <c r="C15" s="16"/>
      <c r="D15" s="98" t="s">
        <v>45</v>
      </c>
      <c r="E15" s="16"/>
      <c r="F15" s="69"/>
      <c r="G15" s="16"/>
      <c r="H15" s="19" t="s">
        <v>22</v>
      </c>
      <c r="J15" s="71" t="s">
        <v>32</v>
      </c>
      <c r="K15" s="71"/>
      <c r="L15" t="s">
        <v>127</v>
      </c>
      <c r="M15"/>
      <c r="N15"/>
      <c r="O15"/>
      <c r="P15"/>
    </row>
    <row r="16" spans="1:230" ht="15.75" customHeight="1">
      <c r="A16" s="16"/>
      <c r="B16" s="68" t="s">
        <v>30</v>
      </c>
      <c r="C16" s="16"/>
      <c r="D16" s="98" t="s">
        <v>46</v>
      </c>
      <c r="E16" s="16"/>
      <c r="F16" s="69"/>
      <c r="G16" s="16"/>
      <c r="H16" s="19" t="s">
        <v>28</v>
      </c>
      <c r="J16" s="73" t="s">
        <v>38</v>
      </c>
      <c r="K16" s="73"/>
      <c r="L16" t="s">
        <v>126</v>
      </c>
      <c r="M16"/>
      <c r="N16"/>
      <c r="O16"/>
      <c r="P16"/>
    </row>
    <row r="17" spans="1:16" ht="15.75" customHeight="1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L17"/>
      <c r="M17"/>
      <c r="N17"/>
      <c r="O17"/>
      <c r="P17"/>
    </row>
    <row r="18" spans="1:16" ht="15.75" customHeight="1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50</v>
      </c>
    </row>
    <row r="19" spans="1:16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6" ht="15.75" customHeight="1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</row>
    <row r="21" spans="1:16" ht="6.75" customHeight="1">
      <c r="A21" s="16"/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16" ht="13.5" customHeight="1">
      <c r="A22" s="16"/>
      <c r="B22" s="32"/>
      <c r="C22" s="32"/>
      <c r="D22" s="24"/>
      <c r="E22" s="33"/>
      <c r="F22" s="32"/>
      <c r="G22" s="76"/>
      <c r="H22" s="41"/>
      <c r="I22" s="42"/>
      <c r="J22" s="42"/>
      <c r="K22" s="42"/>
    </row>
    <row r="23" spans="1:16" s="16" customFormat="1" ht="15.75" customHeight="1">
      <c r="B23" s="83">
        <v>1</v>
      </c>
      <c r="C23" s="84"/>
      <c r="D23" s="87" t="s">
        <v>48</v>
      </c>
      <c r="E23" s="87" t="s">
        <v>49</v>
      </c>
      <c r="G23" s="91">
        <v>1</v>
      </c>
      <c r="H23" s="88">
        <f>N23+1</f>
        <v>472590.4736842105</v>
      </c>
      <c r="I23" s="42"/>
      <c r="J23" s="42">
        <f>G23*H23</f>
        <v>472590.4736842105</v>
      </c>
      <c r="K23" s="42"/>
      <c r="L23" s="89">
        <v>44896000</v>
      </c>
      <c r="M23" s="16">
        <v>1</v>
      </c>
      <c r="N23" s="94">
        <f>L23*M23/$N$19</f>
        <v>472589.4736842105</v>
      </c>
      <c r="O23" s="128"/>
      <c r="P23" s="88"/>
    </row>
    <row r="24" spans="1:16" s="79" customFormat="1" ht="15.75" customHeight="1">
      <c r="B24" s="85"/>
      <c r="C24" s="83"/>
      <c r="E24" s="86"/>
      <c r="G24" s="92"/>
      <c r="H24" s="88"/>
      <c r="I24" s="78"/>
      <c r="J24" s="42"/>
      <c r="K24" s="42"/>
      <c r="L24" s="90"/>
      <c r="M24" s="82"/>
      <c r="N24" s="80"/>
      <c r="O24" s="81"/>
    </row>
    <row r="25" spans="1:16" s="79" customFormat="1" ht="15.75" customHeight="1">
      <c r="B25" s="85"/>
      <c r="C25" s="83"/>
      <c r="D25" s="87"/>
      <c r="E25" s="86"/>
      <c r="G25" s="92"/>
      <c r="H25" s="88"/>
      <c r="I25" s="78"/>
      <c r="J25" s="42"/>
      <c r="K25" s="42"/>
      <c r="L25" s="90"/>
      <c r="M25" s="82"/>
      <c r="N25" s="80"/>
      <c r="O25" s="81"/>
    </row>
    <row r="26" spans="1:16" s="79" customFormat="1" ht="15.75" customHeight="1">
      <c r="B26" s="83"/>
      <c r="C26" s="83"/>
      <c r="D26" s="87"/>
      <c r="E26" s="86"/>
      <c r="G26" s="92"/>
      <c r="H26" s="88"/>
      <c r="I26" s="78"/>
      <c r="J26" s="42"/>
      <c r="K26" s="42"/>
      <c r="L26" s="90"/>
      <c r="M26" s="16"/>
      <c r="N26" s="94"/>
      <c r="O26" s="95"/>
      <c r="P26" s="16"/>
    </row>
    <row r="27" spans="1:16" s="79" customFormat="1" ht="15.75" customHeight="1">
      <c r="B27" s="83">
        <v>2</v>
      </c>
      <c r="C27" s="83"/>
      <c r="D27" s="98" t="s">
        <v>51</v>
      </c>
      <c r="E27" s="86"/>
      <c r="G27" s="91">
        <v>1</v>
      </c>
      <c r="H27" s="88">
        <f>ROUND(N27,0)</f>
        <v>5474</v>
      </c>
      <c r="I27" s="42"/>
      <c r="J27" s="42">
        <f>G27*H27</f>
        <v>5474</v>
      </c>
      <c r="K27" s="42"/>
      <c r="L27" s="90">
        <v>520000</v>
      </c>
      <c r="M27" s="16">
        <v>1</v>
      </c>
      <c r="N27" s="94">
        <f>L27*M27/$N$19</f>
        <v>5473.6842105263158</v>
      </c>
      <c r="O27" s="128"/>
      <c r="P27" s="88"/>
    </row>
    <row r="28" spans="1:16" s="79" customFormat="1" ht="15.75" customHeight="1">
      <c r="B28" s="83"/>
      <c r="C28" s="83"/>
      <c r="D28" s="98"/>
      <c r="E28" s="86"/>
      <c r="G28" s="91"/>
      <c r="H28" s="88"/>
      <c r="I28" s="42"/>
      <c r="J28" s="42"/>
      <c r="K28" s="42"/>
      <c r="L28" s="90"/>
      <c r="M28" s="16"/>
      <c r="N28" s="94"/>
      <c r="O28" s="81"/>
    </row>
    <row r="29" spans="1:16" s="79" customFormat="1" ht="15.75" customHeight="1">
      <c r="B29" s="83"/>
      <c r="C29" s="83"/>
      <c r="E29" s="86"/>
      <c r="G29" s="92"/>
      <c r="H29" s="88"/>
      <c r="I29" s="78"/>
      <c r="J29" s="42"/>
      <c r="K29" s="42"/>
      <c r="L29" s="90"/>
      <c r="M29" s="16"/>
      <c r="N29" s="94"/>
      <c r="O29" s="95"/>
      <c r="P29" s="16"/>
    </row>
    <row r="30" spans="1:16" s="79" customFormat="1" ht="15.75" customHeight="1">
      <c r="B30" s="83">
        <v>3</v>
      </c>
      <c r="C30" s="83"/>
      <c r="D30" s="98" t="s">
        <v>52</v>
      </c>
      <c r="E30" s="86"/>
      <c r="G30" s="91">
        <v>1</v>
      </c>
      <c r="H30" s="88">
        <f>ROUND(N30,0)</f>
        <v>4421</v>
      </c>
      <c r="I30" s="42"/>
      <c r="J30" s="42">
        <f>G30*H30</f>
        <v>4421</v>
      </c>
      <c r="K30" s="42"/>
      <c r="L30" s="79">
        <v>420000</v>
      </c>
      <c r="M30" s="16">
        <v>1</v>
      </c>
      <c r="N30" s="94">
        <f>L30*M30/$N$19</f>
        <v>4421.0526315789475</v>
      </c>
      <c r="O30" s="128"/>
    </row>
    <row r="31" spans="1:16" s="79" customFormat="1" ht="15.75" customHeight="1">
      <c r="B31" s="83"/>
      <c r="C31" s="83"/>
      <c r="E31" s="86"/>
      <c r="H31" s="88"/>
      <c r="I31" s="78"/>
      <c r="J31" s="78"/>
      <c r="K31" s="78"/>
    </row>
    <row r="32" spans="1:16" s="79" customFormat="1" ht="15.75" customHeight="1">
      <c r="B32" s="83"/>
      <c r="C32" s="83"/>
      <c r="D32" s="87"/>
      <c r="E32" s="86"/>
      <c r="H32" s="88"/>
      <c r="I32" s="78"/>
      <c r="J32" s="78"/>
      <c r="K32" s="78"/>
    </row>
    <row r="33" spans="1:230" ht="15.75" customHeight="1" thickBot="1">
      <c r="A33" s="16"/>
      <c r="B33" s="50"/>
      <c r="C33" s="51"/>
      <c r="D33" s="52"/>
      <c r="E33" s="53"/>
      <c r="F33" s="54"/>
      <c r="G33" s="77"/>
      <c r="H33" s="55"/>
      <c r="I33" s="56"/>
      <c r="J33" s="56"/>
      <c r="K33" s="42"/>
    </row>
    <row r="34" spans="1:230" ht="15.75" customHeight="1">
      <c r="A34" s="16"/>
      <c r="B34" s="11"/>
      <c r="C34" s="11"/>
      <c r="D34" s="12"/>
      <c r="E34" s="20"/>
      <c r="F34" s="11"/>
      <c r="G34" s="27" t="s">
        <v>19</v>
      </c>
      <c r="H34" s="43" t="s">
        <v>3</v>
      </c>
      <c r="I34" s="42"/>
      <c r="J34" s="42">
        <f>SUM(J23:J33)</f>
        <v>482485.4736842105</v>
      </c>
      <c r="K34" s="42"/>
    </row>
    <row r="35" spans="1:230" ht="15.75" customHeight="1">
      <c r="A35" s="16"/>
      <c r="B35" s="11"/>
      <c r="C35" s="11"/>
      <c r="D35" s="12"/>
      <c r="E35" s="36"/>
      <c r="F35" s="34"/>
      <c r="G35" s="35" t="s">
        <v>14</v>
      </c>
      <c r="H35" s="44" t="s">
        <v>3</v>
      </c>
      <c r="I35" s="45"/>
      <c r="J35" s="45">
        <v>0</v>
      </c>
      <c r="K35" s="42"/>
    </row>
    <row r="36" spans="1:230" ht="15.75" customHeight="1">
      <c r="A36" s="16"/>
      <c r="B36" s="11"/>
      <c r="C36" s="11"/>
      <c r="D36" s="12"/>
      <c r="E36" s="37"/>
      <c r="F36" s="38"/>
      <c r="G36" s="49" t="s">
        <v>53</v>
      </c>
      <c r="H36" s="46" t="s">
        <v>3</v>
      </c>
      <c r="I36" s="47"/>
      <c r="J36" s="47">
        <f>ROUND(N36,0)</f>
        <v>8453</v>
      </c>
      <c r="K36" s="42"/>
      <c r="L36" s="69">
        <v>803000</v>
      </c>
      <c r="M36" s="16">
        <v>1</v>
      </c>
      <c r="N36" s="94">
        <f>L36*M36/$N$19</f>
        <v>8452.6315789473683</v>
      </c>
      <c r="O36" s="128"/>
    </row>
    <row r="37" spans="1:230" ht="15.75" customHeight="1" thickBot="1">
      <c r="A37" s="16"/>
      <c r="B37" s="51"/>
      <c r="C37" s="51"/>
      <c r="D37" s="50"/>
      <c r="E37" s="58"/>
      <c r="F37" s="59"/>
      <c r="G37" s="60" t="s">
        <v>15</v>
      </c>
      <c r="H37" s="61" t="s">
        <v>3</v>
      </c>
      <c r="I37" s="62"/>
      <c r="J37" s="62"/>
      <c r="K37" s="42"/>
    </row>
    <row r="38" spans="1:230" ht="15.75" customHeight="1">
      <c r="A38" s="16"/>
      <c r="B38" s="11"/>
      <c r="C38" s="11"/>
      <c r="D38" s="12"/>
      <c r="E38" s="20"/>
      <c r="F38" s="11"/>
      <c r="G38" s="25" t="s">
        <v>25</v>
      </c>
      <c r="H38" s="43" t="s">
        <v>3</v>
      </c>
      <c r="I38" s="42"/>
      <c r="J38" s="42">
        <f>SUM(J34:J36)</f>
        <v>490938.4736842105</v>
      </c>
      <c r="K38" s="42"/>
      <c r="L38" s="140">
        <f>SUM(L23:L37)</f>
        <v>46639000</v>
      </c>
    </row>
    <row r="39" spans="1:230" ht="15.75" customHeight="1" thickBot="1">
      <c r="A39" s="16"/>
      <c r="B39" s="51"/>
      <c r="C39" s="51"/>
      <c r="D39" s="50"/>
      <c r="E39" s="53"/>
      <c r="F39" s="51"/>
      <c r="G39" s="57" t="s">
        <v>24</v>
      </c>
      <c r="H39" s="55" t="s">
        <v>3</v>
      </c>
      <c r="I39" s="56"/>
      <c r="J39" s="56"/>
      <c r="K39" s="42"/>
    </row>
    <row r="40" spans="1:230" ht="15.75" customHeight="1">
      <c r="A40" s="16"/>
      <c r="B40" s="11"/>
      <c r="C40" s="11"/>
      <c r="D40" s="12"/>
      <c r="E40" s="16"/>
      <c r="F40" s="11"/>
      <c r="G40" s="48" t="s">
        <v>133</v>
      </c>
      <c r="H40" s="43" t="s">
        <v>3</v>
      </c>
      <c r="I40" s="42"/>
      <c r="J40" s="43">
        <f>SUM(J38:J39)</f>
        <v>490938.4736842105</v>
      </c>
      <c r="K40" s="43"/>
      <c r="N40" s="69">
        <f>SUM(N22:N39)</f>
        <v>490936.84210526309</v>
      </c>
      <c r="O40" s="128"/>
    </row>
    <row r="41" spans="1:230" ht="15.75" customHeight="1">
      <c r="A41" s="16"/>
      <c r="B41" s="11"/>
      <c r="C41" s="11"/>
      <c r="D41" s="12"/>
      <c r="E41" s="16"/>
      <c r="F41" s="129"/>
      <c r="G41" s="48"/>
      <c r="H41" s="43"/>
      <c r="I41" s="42"/>
      <c r="J41" s="43"/>
      <c r="K41" s="43"/>
    </row>
    <row r="42" spans="1:230" s="16" customFormat="1" ht="15.75" customHeight="1">
      <c r="B42" s="11"/>
      <c r="C42" s="11"/>
      <c r="D42" s="17"/>
      <c r="E42" s="11"/>
      <c r="F42" s="129"/>
      <c r="G42" s="13"/>
      <c r="H42" s="18"/>
      <c r="I42" s="11"/>
      <c r="J42" s="15"/>
      <c r="K42" s="1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</row>
    <row r="43" spans="1:230" s="16" customFormat="1" ht="15.75" customHeight="1">
      <c r="C43" s="11"/>
      <c r="D43" s="63" t="s">
        <v>26</v>
      </c>
      <c r="E43" s="11"/>
      <c r="F43" s="11"/>
      <c r="G43" s="13"/>
      <c r="H43" s="14"/>
      <c r="I43" s="11"/>
      <c r="J43" s="65"/>
      <c r="K43" s="6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</row>
    <row r="44" spans="1:230" s="16" customFormat="1" ht="15.75" customHeight="1">
      <c r="B44" s="11"/>
      <c r="C44" s="11"/>
      <c r="D44" s="108" t="s">
        <v>54</v>
      </c>
      <c r="E44" s="98" t="s">
        <v>55</v>
      </c>
      <c r="F44" s="98"/>
      <c r="G44" s="13"/>
      <c r="H44" s="14"/>
      <c r="I44" s="11"/>
      <c r="J44" s="15"/>
      <c r="K44" s="1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</row>
    <row r="45" spans="1:230" s="16" customFormat="1" ht="15.75" customHeight="1">
      <c r="B45" s="11"/>
      <c r="C45" s="11"/>
      <c r="D45" s="108"/>
      <c r="E45" s="98" t="s">
        <v>56</v>
      </c>
      <c r="F45" s="98"/>
      <c r="G45" s="13"/>
      <c r="H45" s="14"/>
      <c r="I45" s="11"/>
      <c r="J45" s="15"/>
      <c r="K45" s="1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</row>
    <row r="46" spans="1:230" s="16" customFormat="1" ht="15.75" customHeight="1">
      <c r="D46" s="108"/>
      <c r="E46" s="98" t="s">
        <v>57</v>
      </c>
      <c r="F46" s="9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</row>
    <row r="47" spans="1:230" s="16" customFormat="1" ht="15.75" customHeight="1">
      <c r="D47" s="108" t="s">
        <v>58</v>
      </c>
      <c r="E47" s="98" t="s">
        <v>59</v>
      </c>
      <c r="F47" s="9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</row>
    <row r="48" spans="1:230" s="16" customFormat="1" ht="15.75" customHeight="1">
      <c r="D48" s="108" t="s">
        <v>60</v>
      </c>
      <c r="E48" s="98" t="s">
        <v>61</v>
      </c>
      <c r="F48" s="9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</row>
    <row r="49" spans="2:230" s="16" customFormat="1" ht="15.75" customHeight="1">
      <c r="D49" s="108" t="s">
        <v>62</v>
      </c>
      <c r="E49" s="98" t="s">
        <v>63</v>
      </c>
      <c r="F49" s="9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</row>
    <row r="50" spans="2:230" s="16" customFormat="1" ht="15.75" customHeight="1">
      <c r="D50" s="108"/>
      <c r="E50" s="98" t="s">
        <v>64</v>
      </c>
      <c r="F50" s="9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</row>
    <row r="51" spans="2:230" s="16" customFormat="1" ht="15.75" customHeight="1">
      <c r="B51" s="11"/>
      <c r="C51" s="11"/>
      <c r="D51" s="108" t="s">
        <v>65</v>
      </c>
      <c r="E51" s="98" t="s">
        <v>66</v>
      </c>
      <c r="F51" s="98"/>
      <c r="G51" s="13"/>
      <c r="H51" s="14"/>
      <c r="I51" s="11"/>
      <c r="J51" s="15"/>
      <c r="K51" s="1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</row>
    <row r="52" spans="2:230" s="16" customFormat="1" ht="15.75" customHeight="1">
      <c r="B52" s="11"/>
      <c r="C52" s="11"/>
      <c r="D52" s="108" t="s">
        <v>67</v>
      </c>
      <c r="E52" s="98" t="s">
        <v>68</v>
      </c>
      <c r="F52" s="98"/>
      <c r="G52" s="13"/>
      <c r="H52" s="14"/>
      <c r="I52" s="11"/>
      <c r="J52" s="15"/>
      <c r="K52" s="1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</row>
    <row r="53" spans="2:230" s="16" customFormat="1" ht="15.75" customHeight="1">
      <c r="B53" s="11"/>
      <c r="C53" s="11"/>
      <c r="D53" s="108" t="s">
        <v>69</v>
      </c>
      <c r="E53" s="98" t="s">
        <v>70</v>
      </c>
      <c r="F53" s="98"/>
      <c r="G53" s="13"/>
      <c r="H53" s="14"/>
      <c r="I53" s="11"/>
      <c r="J53" s="15"/>
      <c r="K53" s="1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</row>
    <row r="54" spans="2:230" s="16" customFormat="1" ht="15.75" customHeight="1">
      <c r="B54" s="11"/>
      <c r="C54" s="11"/>
      <c r="D54" s="108" t="s">
        <v>71</v>
      </c>
      <c r="E54" s="98" t="s">
        <v>72</v>
      </c>
      <c r="F54" s="98"/>
      <c r="G54" s="13"/>
      <c r="H54" s="14"/>
      <c r="I54" s="11"/>
      <c r="J54" s="15"/>
      <c r="K54" s="1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</row>
    <row r="55" spans="2:230" s="16" customFormat="1" ht="15.75" customHeight="1">
      <c r="B55" s="11"/>
      <c r="C55" s="11"/>
      <c r="D55" s="108" t="s">
        <v>124</v>
      </c>
      <c r="E55" s="98" t="s">
        <v>125</v>
      </c>
      <c r="F55" s="98"/>
      <c r="G55" s="13"/>
      <c r="H55" s="14"/>
      <c r="I55" s="11"/>
      <c r="J55" s="15"/>
      <c r="K55" s="1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</row>
    <row r="56" spans="2:230" s="16" customFormat="1" ht="15.75" customHeight="1">
      <c r="B56" s="11"/>
      <c r="C56" s="11"/>
      <c r="D56" s="108" t="s">
        <v>73</v>
      </c>
      <c r="E56" s="98" t="s">
        <v>74</v>
      </c>
      <c r="F56" s="98"/>
      <c r="G56" s="13"/>
      <c r="H56" s="14"/>
      <c r="I56" s="11"/>
      <c r="J56" s="15"/>
      <c r="K56" s="1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</row>
    <row r="57" spans="2:230" s="16" customFormat="1" ht="15.75" customHeight="1">
      <c r="B57" s="11"/>
      <c r="C57" s="11"/>
      <c r="D57" s="108"/>
      <c r="E57" s="98" t="s">
        <v>75</v>
      </c>
      <c r="F57" s="98"/>
      <c r="G57" s="13"/>
      <c r="H57" s="14"/>
      <c r="I57" s="11"/>
      <c r="J57" s="15"/>
      <c r="K57" s="1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</row>
    <row r="58" spans="2:230" s="16" customFormat="1" ht="15.75" customHeight="1">
      <c r="B58" s="11"/>
      <c r="C58" s="11"/>
      <c r="D58" s="108" t="s">
        <v>76</v>
      </c>
      <c r="E58" s="98" t="s">
        <v>77</v>
      </c>
      <c r="F58" s="98"/>
      <c r="G58" s="13"/>
      <c r="H58" s="14"/>
      <c r="I58" s="11"/>
      <c r="J58" s="15"/>
      <c r="K58" s="1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</row>
    <row r="59" spans="2:23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</row>
    <row r="60" spans="2:23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</row>
    <row r="61" spans="2:230" s="16" customFormat="1" ht="15.75" customHeight="1">
      <c r="B61" s="11" t="s">
        <v>27</v>
      </c>
      <c r="C61" s="11"/>
      <c r="D61" s="12"/>
      <c r="E61" s="11"/>
      <c r="F61" s="11"/>
      <c r="G61" s="13"/>
      <c r="H61" s="14"/>
      <c r="I61" s="11"/>
      <c r="J61" s="15"/>
      <c r="K61" s="1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</row>
    <row r="62" spans="2:23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</row>
    <row r="63" spans="2:230" s="16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</row>
    <row r="64" spans="2:230" s="16" customFormat="1" ht="15.75" customHeight="1">
      <c r="B64" s="8"/>
      <c r="C64" s="8"/>
      <c r="D64" s="11"/>
      <c r="E64" s="11"/>
      <c r="F64" s="11"/>
      <c r="G64" s="21"/>
      <c r="H64" s="11"/>
      <c r="I64" s="11"/>
      <c r="J64" s="21"/>
      <c r="K64" s="2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</row>
    <row r="65" spans="2:230" s="16" customFormat="1" ht="15.75" customHeight="1">
      <c r="B65" s="11" t="s">
        <v>37</v>
      </c>
      <c r="C65" s="11"/>
      <c r="D65" s="11"/>
      <c r="E65" s="11"/>
      <c r="F65" s="11"/>
      <c r="G65" s="21"/>
      <c r="H65" s="11"/>
      <c r="I65" s="11"/>
      <c r="J65" s="21"/>
      <c r="K65" s="2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</row>
    <row r="66" spans="2:230" s="16" customFormat="1" ht="15.75" customHeight="1">
      <c r="B66" s="11" t="s">
        <v>36</v>
      </c>
      <c r="C66" s="8"/>
      <c r="D66" s="11"/>
      <c r="E66" s="11"/>
      <c r="F66" s="11"/>
      <c r="G66" s="21"/>
      <c r="H66" s="11"/>
      <c r="I66" s="11"/>
      <c r="J66" s="21"/>
      <c r="K66" s="2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J4"/>
    <mergeCell ref="A5:J5"/>
  </mergeCells>
  <phoneticPr fontId="0"/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6" orientation="portrait" horizont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101"/>
  <sheetViews>
    <sheetView tabSelected="1" workbookViewId="0">
      <selection activeCell="F18" sqref="F18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7.625" style="1" customWidth="1"/>
    <col min="5" max="5" width="26.125" style="1" customWidth="1"/>
    <col min="6" max="6" width="18.625" style="1" customWidth="1"/>
    <col min="7" max="7" width="9.875" style="103" customWidth="1"/>
    <col min="8" max="8" width="16.875" style="1" customWidth="1"/>
    <col min="9" max="9" width="1.375" style="1" customWidth="1"/>
    <col min="10" max="10" width="23.87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38" t="s">
        <v>17</v>
      </c>
      <c r="B4" s="138"/>
      <c r="C4" s="138"/>
      <c r="D4" s="138"/>
      <c r="E4" s="138"/>
      <c r="F4" s="138"/>
      <c r="G4" s="138"/>
      <c r="H4" s="138"/>
      <c r="I4" s="138"/>
      <c r="J4" s="138"/>
      <c r="K4" s="96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39" t="s">
        <v>18</v>
      </c>
      <c r="B5" s="139"/>
      <c r="C5" s="139"/>
      <c r="D5" s="139"/>
      <c r="E5" s="139"/>
      <c r="F5" s="139"/>
      <c r="G5" s="139"/>
      <c r="H5" s="139"/>
      <c r="I5" s="139"/>
      <c r="J5" s="139"/>
      <c r="K5" s="97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41226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121</v>
      </c>
      <c r="I9" s="98"/>
      <c r="J9" s="98" t="s">
        <v>122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123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MEA-12-2765-R4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14" s="1" customFormat="1" ht="15.75" customHeight="1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L17" s="69"/>
      <c r="M17" s="69"/>
      <c r="N17" s="69"/>
    </row>
    <row r="18" spans="1:14" s="1" customFormat="1" ht="15.75" customHeight="1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L18" s="69"/>
      <c r="M18" s="69"/>
      <c r="N18" s="69" t="s">
        <v>50</v>
      </c>
    </row>
    <row r="19" spans="1:14" s="1" customFormat="1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L19" s="69"/>
      <c r="M19" s="69"/>
      <c r="N19" s="69">
        <v>95</v>
      </c>
    </row>
    <row r="20" spans="1:14" s="1" customFormat="1" ht="15.75" customHeight="1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L20" s="69"/>
      <c r="M20" s="69"/>
      <c r="N20" s="69"/>
    </row>
    <row r="21" spans="1:14" s="98" customFormat="1" ht="15.75" customHeight="1">
      <c r="G21" s="101"/>
      <c r="L21" s="98" t="s">
        <v>119</v>
      </c>
      <c r="M21" s="98" t="s">
        <v>39</v>
      </c>
      <c r="N21" s="98" t="s">
        <v>40</v>
      </c>
    </row>
    <row r="22" spans="1:14" s="98" customFormat="1" ht="15.75" customHeight="1">
      <c r="B22" s="98" t="s">
        <v>79</v>
      </c>
      <c r="D22" s="98" t="s">
        <v>80</v>
      </c>
      <c r="E22" s="98" t="s">
        <v>137</v>
      </c>
      <c r="G22" s="98">
        <v>1</v>
      </c>
      <c r="H22" s="98">
        <f>ROUND(N22,0)</f>
        <v>6421</v>
      </c>
      <c r="J22" s="98">
        <f>G22*H22</f>
        <v>6421</v>
      </c>
      <c r="L22" s="98">
        <v>610000</v>
      </c>
      <c r="M22" s="98">
        <v>1</v>
      </c>
      <c r="N22" s="98">
        <f>L22/$N$19</f>
        <v>6421.0526315789475</v>
      </c>
    </row>
    <row r="23" spans="1:14" s="98" customFormat="1" ht="15.75" customHeight="1">
      <c r="E23" s="98" t="s">
        <v>81</v>
      </c>
    </row>
    <row r="24" spans="1:14" s="98" customFormat="1" ht="15.75" customHeight="1">
      <c r="B24" s="99"/>
      <c r="E24" s="98" t="s">
        <v>82</v>
      </c>
    </row>
    <row r="25" spans="1:14" s="98" customFormat="1" ht="15.75" customHeight="1"/>
    <row r="26" spans="1:14" s="98" customFormat="1" ht="15.75" customHeight="1">
      <c r="B26" s="98" t="s">
        <v>83</v>
      </c>
      <c r="D26" s="98" t="s">
        <v>84</v>
      </c>
      <c r="E26" s="98" t="s">
        <v>151</v>
      </c>
      <c r="G26" s="98">
        <v>1</v>
      </c>
      <c r="H26" s="98">
        <f>ROUND(N26,0)</f>
        <v>39516</v>
      </c>
      <c r="J26" s="98">
        <f>G26*H26</f>
        <v>39516</v>
      </c>
      <c r="L26" s="98">
        <v>3754000</v>
      </c>
      <c r="M26" s="98">
        <v>1</v>
      </c>
      <c r="N26" s="98">
        <f>L26/$N$19</f>
        <v>39515.789473684214</v>
      </c>
    </row>
    <row r="27" spans="1:14" s="98" customFormat="1" ht="15.75" customHeight="1">
      <c r="E27" s="98" t="s">
        <v>81</v>
      </c>
    </row>
    <row r="28" spans="1:14" s="98" customFormat="1" ht="15.75" customHeight="1">
      <c r="B28" s="99"/>
      <c r="E28" s="98" t="s">
        <v>82</v>
      </c>
    </row>
    <row r="29" spans="1:14" s="98" customFormat="1" ht="15.75" customHeight="1"/>
    <row r="30" spans="1:14" s="98" customFormat="1" ht="15.75" customHeight="1">
      <c r="B30" s="98" t="s">
        <v>85</v>
      </c>
      <c r="D30" s="98" t="s">
        <v>86</v>
      </c>
      <c r="E30" s="98" t="s">
        <v>87</v>
      </c>
      <c r="G30" s="98">
        <v>1</v>
      </c>
      <c r="H30" s="98">
        <f>ROUND(N30,0)</f>
        <v>4611</v>
      </c>
      <c r="J30" s="98">
        <f>G30*H30</f>
        <v>4611</v>
      </c>
      <c r="L30" s="98">
        <v>438000</v>
      </c>
      <c r="M30" s="98">
        <v>1</v>
      </c>
      <c r="N30" s="98">
        <f>L30/$N$19</f>
        <v>4610.5263157894733</v>
      </c>
    </row>
    <row r="31" spans="1:14" s="98" customFormat="1" ht="15.75" customHeight="1">
      <c r="E31" s="98" t="s">
        <v>81</v>
      </c>
    </row>
    <row r="32" spans="1:14" s="98" customFormat="1" ht="15.75" customHeight="1">
      <c r="B32" s="99"/>
      <c r="E32" s="98" t="s">
        <v>82</v>
      </c>
    </row>
    <row r="33" spans="2:14" s="98" customFormat="1" ht="15.75" customHeight="1"/>
    <row r="34" spans="2:14" s="98" customFormat="1" ht="15.75" customHeight="1">
      <c r="B34" s="98" t="s">
        <v>88</v>
      </c>
      <c r="D34" s="98" t="s">
        <v>89</v>
      </c>
      <c r="E34" s="98" t="s">
        <v>90</v>
      </c>
      <c r="G34" s="98">
        <v>1</v>
      </c>
      <c r="H34" s="98">
        <f>ROUND(N34,0)</f>
        <v>4611</v>
      </c>
      <c r="J34" s="98">
        <f>G34*H34</f>
        <v>4611</v>
      </c>
      <c r="L34" s="98">
        <v>438000</v>
      </c>
      <c r="M34" s="98">
        <v>1</v>
      </c>
      <c r="N34" s="98">
        <f>L34/$N$19</f>
        <v>4610.5263157894733</v>
      </c>
    </row>
    <row r="35" spans="2:14" s="98" customFormat="1" ht="15.75" customHeight="1">
      <c r="E35" s="98" t="s">
        <v>81</v>
      </c>
    </row>
    <row r="36" spans="2:14" s="98" customFormat="1" ht="15.75" customHeight="1">
      <c r="B36" s="99"/>
      <c r="E36" s="98" t="s">
        <v>82</v>
      </c>
    </row>
    <row r="37" spans="2:14" s="98" customFormat="1" ht="15.75" customHeight="1"/>
    <row r="38" spans="2:14" s="98" customFormat="1" ht="15.75" customHeight="1">
      <c r="B38" s="98" t="s">
        <v>91</v>
      </c>
      <c r="D38" s="98" t="s">
        <v>92</v>
      </c>
      <c r="E38" s="98" t="s">
        <v>93</v>
      </c>
      <c r="G38" s="98">
        <v>1</v>
      </c>
      <c r="H38" s="98">
        <f>ROUND(N38,0)</f>
        <v>4158</v>
      </c>
      <c r="J38" s="98">
        <f>G38*H38</f>
        <v>4158</v>
      </c>
      <c r="L38" s="98">
        <v>395000</v>
      </c>
      <c r="M38" s="98">
        <v>1</v>
      </c>
      <c r="N38" s="98">
        <f>L38/$N$19</f>
        <v>4157.894736842105</v>
      </c>
    </row>
    <row r="39" spans="2:14" s="98" customFormat="1" ht="15.75" customHeight="1">
      <c r="E39" s="98" t="s">
        <v>81</v>
      </c>
    </row>
    <row r="40" spans="2:14" s="98" customFormat="1" ht="15.75" customHeight="1">
      <c r="B40" s="99"/>
      <c r="E40" s="98" t="s">
        <v>82</v>
      </c>
    </row>
    <row r="41" spans="2:14" s="98" customFormat="1" ht="15.75" customHeight="1"/>
    <row r="42" spans="2:14" s="98" customFormat="1" ht="15.75" customHeight="1">
      <c r="B42" s="98" t="s">
        <v>94</v>
      </c>
      <c r="D42" s="98" t="s">
        <v>95</v>
      </c>
      <c r="E42" s="98" t="s">
        <v>138</v>
      </c>
      <c r="G42" s="98">
        <v>1</v>
      </c>
      <c r="H42" s="98">
        <f>ROUND(N42,0)</f>
        <v>26642</v>
      </c>
      <c r="J42" s="98">
        <f>G42*H42</f>
        <v>26642</v>
      </c>
      <c r="L42" s="98">
        <v>2531000</v>
      </c>
      <c r="M42" s="98">
        <v>1</v>
      </c>
      <c r="N42" s="98">
        <f>L42/$N$19</f>
        <v>26642.105263157893</v>
      </c>
    </row>
    <row r="43" spans="2:14" s="98" customFormat="1" ht="15.75" customHeight="1">
      <c r="E43" s="98" t="s">
        <v>81</v>
      </c>
    </row>
    <row r="44" spans="2:14" s="98" customFormat="1" ht="15.75" customHeight="1">
      <c r="B44" s="99"/>
      <c r="E44" s="98" t="s">
        <v>82</v>
      </c>
    </row>
    <row r="45" spans="2:14" s="98" customFormat="1" ht="15.75" customHeight="1"/>
    <row r="46" spans="2:14" s="98" customFormat="1" ht="15.75" customHeight="1">
      <c r="B46" s="98" t="s">
        <v>96</v>
      </c>
      <c r="D46" s="98" t="s">
        <v>97</v>
      </c>
      <c r="E46" s="98" t="s">
        <v>93</v>
      </c>
      <c r="G46" s="98">
        <v>1</v>
      </c>
      <c r="H46" s="98">
        <f>ROUND(N46,0)</f>
        <v>4158</v>
      </c>
      <c r="J46" s="98">
        <f>G46*H46</f>
        <v>4158</v>
      </c>
      <c r="L46" s="98">
        <v>395000</v>
      </c>
      <c r="M46" s="98">
        <v>1</v>
      </c>
      <c r="N46" s="98">
        <f>L46/$N$19</f>
        <v>4157.894736842105</v>
      </c>
    </row>
    <row r="47" spans="2:14" s="98" customFormat="1" ht="15.75" customHeight="1">
      <c r="E47" s="98" t="s">
        <v>81</v>
      </c>
    </row>
    <row r="48" spans="2:14" s="98" customFormat="1" ht="15.75" customHeight="1">
      <c r="B48" s="99"/>
      <c r="E48" s="98" t="s">
        <v>82</v>
      </c>
    </row>
    <row r="49" spans="2:14" s="98" customFormat="1" ht="15.75" customHeight="1"/>
    <row r="50" spans="2:14" s="98" customFormat="1" ht="15.75" customHeight="1">
      <c r="B50" s="98" t="s">
        <v>98</v>
      </c>
      <c r="D50" s="98" t="s">
        <v>99</v>
      </c>
      <c r="E50" s="98" t="s">
        <v>100</v>
      </c>
      <c r="G50" s="98">
        <v>1</v>
      </c>
      <c r="H50" s="98">
        <f>ROUND(N50,0)</f>
        <v>4189</v>
      </c>
      <c r="J50" s="98">
        <f>G50*H50</f>
        <v>4189</v>
      </c>
      <c r="L50" s="98">
        <v>398000</v>
      </c>
      <c r="M50" s="98">
        <v>1</v>
      </c>
      <c r="N50" s="98">
        <f>L50/$N$19</f>
        <v>4189.4736842105267</v>
      </c>
    </row>
    <row r="51" spans="2:14" s="98" customFormat="1" ht="15.75" customHeight="1">
      <c r="E51" s="98" t="s">
        <v>81</v>
      </c>
    </row>
    <row r="52" spans="2:14" s="98" customFormat="1" ht="15.75" customHeight="1">
      <c r="B52" s="99"/>
      <c r="E52" s="98" t="s">
        <v>82</v>
      </c>
    </row>
    <row r="53" spans="2:14" s="98" customFormat="1" ht="15.75" customHeight="1"/>
    <row r="54" spans="2:14" s="98" customFormat="1" ht="15.75" customHeight="1">
      <c r="B54" s="98" t="s">
        <v>101</v>
      </c>
      <c r="D54" s="98" t="s">
        <v>102</v>
      </c>
      <c r="E54" s="98" t="s">
        <v>146</v>
      </c>
      <c r="G54" s="98">
        <v>1</v>
      </c>
      <c r="H54" s="98">
        <f>ROUND(N54,0)</f>
        <v>27621</v>
      </c>
      <c r="J54" s="98">
        <f>G54*H54</f>
        <v>27621</v>
      </c>
      <c r="L54" s="98">
        <v>2624000</v>
      </c>
      <c r="M54" s="98">
        <v>1</v>
      </c>
      <c r="N54" s="98">
        <f>L54/$N$19</f>
        <v>27621.052631578947</v>
      </c>
    </row>
    <row r="55" spans="2:14" s="98" customFormat="1" ht="15.75" customHeight="1">
      <c r="E55" s="98" t="s">
        <v>81</v>
      </c>
    </row>
    <row r="56" spans="2:14" s="98" customFormat="1" ht="15.75" customHeight="1">
      <c r="B56" s="99"/>
      <c r="E56" s="98" t="s">
        <v>82</v>
      </c>
    </row>
    <row r="57" spans="2:14" s="98" customFormat="1" ht="15.75" customHeight="1"/>
    <row r="58" spans="2:14" s="98" customFormat="1" ht="15.75" customHeight="1">
      <c r="B58" s="98" t="s">
        <v>103</v>
      </c>
      <c r="D58" s="98" t="s">
        <v>104</v>
      </c>
      <c r="E58" s="98" t="s">
        <v>139</v>
      </c>
      <c r="G58" s="98">
        <v>1</v>
      </c>
      <c r="H58" s="98">
        <f>ROUND(N58,0)</f>
        <v>6105</v>
      </c>
      <c r="J58" s="98">
        <f>G58*H58</f>
        <v>6105</v>
      </c>
      <c r="L58" s="98">
        <v>580000</v>
      </c>
      <c r="M58" s="98">
        <v>1</v>
      </c>
      <c r="N58" s="98">
        <f>L58/$N$19</f>
        <v>6105.2631578947367</v>
      </c>
    </row>
    <row r="59" spans="2:14" s="98" customFormat="1" ht="15.75" customHeight="1">
      <c r="E59" s="98" t="s">
        <v>81</v>
      </c>
    </row>
    <row r="60" spans="2:14" s="98" customFormat="1" ht="15.75" customHeight="1">
      <c r="B60" s="99"/>
      <c r="E60" s="98" t="s">
        <v>82</v>
      </c>
    </row>
    <row r="61" spans="2:14" s="98" customFormat="1" ht="15.75" customHeight="1"/>
    <row r="62" spans="2:14" s="98" customFormat="1" ht="15.75" customHeight="1">
      <c r="B62" s="98" t="s">
        <v>105</v>
      </c>
      <c r="D62" s="98" t="s">
        <v>152</v>
      </c>
      <c r="E62" s="98" t="s">
        <v>147</v>
      </c>
      <c r="G62" s="98">
        <v>1</v>
      </c>
      <c r="H62" s="98">
        <f>ROUND(N62,0)</f>
        <v>27621</v>
      </c>
      <c r="J62" s="98">
        <f>G62*H62</f>
        <v>27621</v>
      </c>
      <c r="L62" s="98">
        <v>2624000</v>
      </c>
      <c r="M62" s="98">
        <v>1</v>
      </c>
      <c r="N62" s="98">
        <f>L62/$N$19</f>
        <v>27621.052631578947</v>
      </c>
    </row>
    <row r="63" spans="2:14" s="98" customFormat="1" ht="15.75" customHeight="1">
      <c r="E63" s="98" t="s">
        <v>81</v>
      </c>
    </row>
    <row r="64" spans="2:14" s="98" customFormat="1" ht="15.75" customHeight="1">
      <c r="B64" s="99"/>
      <c r="E64" s="98" t="s">
        <v>82</v>
      </c>
    </row>
    <row r="65" spans="2:14" s="98" customFormat="1" ht="15.75" customHeight="1"/>
    <row r="66" spans="2:14" s="98" customFormat="1" ht="15.75" customHeight="1">
      <c r="B66" s="98" t="s">
        <v>106</v>
      </c>
      <c r="D66" s="98" t="s">
        <v>107</v>
      </c>
      <c r="E66" s="98" t="s">
        <v>140</v>
      </c>
      <c r="G66" s="98">
        <v>1</v>
      </c>
      <c r="H66" s="98">
        <f>ROUND(N66,0)</f>
        <v>13179</v>
      </c>
      <c r="J66" s="98">
        <f>G66*H66</f>
        <v>13179</v>
      </c>
      <c r="L66" s="98">
        <v>1252000</v>
      </c>
      <c r="M66" s="98">
        <v>1</v>
      </c>
      <c r="N66" s="98">
        <f>L66/$N$19</f>
        <v>13178.947368421053</v>
      </c>
    </row>
    <row r="67" spans="2:14" s="98" customFormat="1" ht="15.75" customHeight="1">
      <c r="E67" s="98" t="s">
        <v>81</v>
      </c>
    </row>
    <row r="68" spans="2:14" s="98" customFormat="1" ht="15.75" customHeight="1">
      <c r="B68" s="99"/>
      <c r="E68" s="98" t="s">
        <v>82</v>
      </c>
    </row>
    <row r="69" spans="2:14" s="98" customFormat="1" ht="15.75" customHeight="1"/>
    <row r="70" spans="2:14" s="98" customFormat="1" ht="15.75" customHeight="1">
      <c r="B70" s="98" t="s">
        <v>108</v>
      </c>
      <c r="D70" s="98" t="s">
        <v>109</v>
      </c>
      <c r="E70" s="98" t="s">
        <v>140</v>
      </c>
      <c r="G70" s="98">
        <v>1</v>
      </c>
      <c r="H70" s="98">
        <f>ROUND(N70,0)</f>
        <v>13179</v>
      </c>
      <c r="J70" s="98">
        <f>G70*H70</f>
        <v>13179</v>
      </c>
      <c r="L70" s="98">
        <v>1252000</v>
      </c>
      <c r="M70" s="98">
        <v>1</v>
      </c>
      <c r="N70" s="98">
        <f>L70/$N$19</f>
        <v>13178.947368421053</v>
      </c>
    </row>
    <row r="71" spans="2:14" s="98" customFormat="1" ht="15.75" customHeight="1">
      <c r="E71" s="98" t="s">
        <v>81</v>
      </c>
    </row>
    <row r="72" spans="2:14" s="98" customFormat="1" ht="15.75" customHeight="1">
      <c r="B72" s="99"/>
      <c r="E72" s="98" t="s">
        <v>82</v>
      </c>
    </row>
    <row r="73" spans="2:14" s="98" customFormat="1" ht="15.75" customHeight="1"/>
    <row r="74" spans="2:14" s="98" customFormat="1" ht="15.75" customHeight="1">
      <c r="B74" s="98" t="s">
        <v>110</v>
      </c>
      <c r="D74" s="98" t="s">
        <v>111</v>
      </c>
      <c r="E74" s="98" t="s">
        <v>137</v>
      </c>
      <c r="G74" s="98">
        <v>1</v>
      </c>
      <c r="H74" s="98">
        <f>ROUND(N74,0)</f>
        <v>11832</v>
      </c>
      <c r="J74" s="98">
        <f>G74*H74</f>
        <v>11832</v>
      </c>
      <c r="L74" s="98">
        <v>1124000</v>
      </c>
      <c r="M74" s="98">
        <v>1</v>
      </c>
      <c r="N74" s="98">
        <f>L74/$N$19</f>
        <v>11831.578947368422</v>
      </c>
    </row>
    <row r="75" spans="2:14" s="98" customFormat="1" ht="15.75" customHeight="1">
      <c r="E75" s="98" t="s">
        <v>81</v>
      </c>
    </row>
    <row r="76" spans="2:14" s="98" customFormat="1" ht="15.75" customHeight="1">
      <c r="B76" s="99"/>
      <c r="E76" s="98" t="s">
        <v>82</v>
      </c>
    </row>
    <row r="77" spans="2:14" s="98" customFormat="1" ht="15.75" customHeight="1"/>
    <row r="78" spans="2:14" s="98" customFormat="1" ht="15.75" customHeight="1">
      <c r="B78" s="98" t="s">
        <v>112</v>
      </c>
      <c r="D78" s="98" t="s">
        <v>113</v>
      </c>
      <c r="E78" s="98" t="s">
        <v>141</v>
      </c>
      <c r="G78" s="98">
        <v>1</v>
      </c>
      <c r="H78" s="98">
        <f>ROUND(N78,0)</f>
        <v>124474</v>
      </c>
      <c r="J78" s="98">
        <f>G78*H78</f>
        <v>124474</v>
      </c>
      <c r="L78" s="98">
        <v>11825000</v>
      </c>
      <c r="M78" s="98">
        <v>1</v>
      </c>
      <c r="N78" s="98">
        <f>L78/$N$19</f>
        <v>124473.68421052632</v>
      </c>
    </row>
    <row r="79" spans="2:14" s="98" customFormat="1" ht="15.75" customHeight="1">
      <c r="E79" s="98" t="s">
        <v>81</v>
      </c>
    </row>
    <row r="80" spans="2:14" s="98" customFormat="1" ht="15.75" customHeight="1">
      <c r="B80" s="99"/>
      <c r="E80" s="98" t="s">
        <v>82</v>
      </c>
    </row>
    <row r="81" spans="2:14" s="98" customFormat="1" ht="15.75" customHeight="1"/>
    <row r="82" spans="2:14" s="98" customFormat="1" ht="15.75" customHeight="1">
      <c r="B82" s="98" t="s">
        <v>114</v>
      </c>
      <c r="D82" s="98" t="s">
        <v>115</v>
      </c>
      <c r="E82" s="98" t="s">
        <v>142</v>
      </c>
      <c r="G82" s="98">
        <v>1</v>
      </c>
      <c r="H82" s="98">
        <f>ROUND(N82,0)</f>
        <v>89779</v>
      </c>
      <c r="J82" s="98">
        <f>G82*H82</f>
        <v>89779</v>
      </c>
      <c r="L82" s="98">
        <v>8529000</v>
      </c>
      <c r="M82" s="98">
        <v>1</v>
      </c>
      <c r="N82" s="98">
        <f>L82/$N$19</f>
        <v>89778.947368421053</v>
      </c>
    </row>
    <row r="83" spans="2:14" s="98" customFormat="1" ht="15.75" customHeight="1">
      <c r="E83" s="98" t="s">
        <v>81</v>
      </c>
    </row>
    <row r="84" spans="2:14" s="98" customFormat="1" ht="15.75" customHeight="1">
      <c r="B84" s="99"/>
      <c r="E84" s="98" t="s">
        <v>82</v>
      </c>
    </row>
    <row r="85" spans="2:14" s="98" customFormat="1" ht="15.75" customHeight="1"/>
    <row r="86" spans="2:14" s="98" customFormat="1" ht="15.75" customHeight="1">
      <c r="B86" s="98" t="s">
        <v>116</v>
      </c>
      <c r="D86" s="98" t="s">
        <v>117</v>
      </c>
      <c r="E86" s="98" t="s">
        <v>143</v>
      </c>
      <c r="G86" s="98">
        <v>1</v>
      </c>
      <c r="H86" s="98">
        <f>ROUND(N86,0)</f>
        <v>43284</v>
      </c>
      <c r="J86" s="98">
        <f>G86*H86</f>
        <v>43284</v>
      </c>
      <c r="L86" s="98">
        <v>4112000</v>
      </c>
      <c r="M86" s="98">
        <v>1</v>
      </c>
      <c r="N86" s="98">
        <f>L86/$N$19</f>
        <v>43284.210526315786</v>
      </c>
    </row>
    <row r="87" spans="2:14" s="98" customFormat="1" ht="15.75" customHeight="1">
      <c r="E87" s="98" t="s">
        <v>118</v>
      </c>
    </row>
    <row r="88" spans="2:14" s="98" customFormat="1" ht="15.75" customHeight="1">
      <c r="B88" s="99"/>
      <c r="E88" s="98" t="s">
        <v>82</v>
      </c>
    </row>
    <row r="89" spans="2:14" s="98" customFormat="1" ht="15.75" customHeight="1">
      <c r="B89" s="99"/>
    </row>
    <row r="90" spans="2:14" s="98" customFormat="1" ht="15.75" customHeight="1">
      <c r="B90" s="98" t="s">
        <v>128</v>
      </c>
    </row>
    <row r="91" spans="2:14" s="98" customFormat="1" ht="15.75" customHeight="1">
      <c r="B91" s="98" t="s">
        <v>129</v>
      </c>
      <c r="D91" s="98" t="s">
        <v>130</v>
      </c>
      <c r="E91" s="98" t="s">
        <v>131</v>
      </c>
      <c r="G91" s="98">
        <v>1</v>
      </c>
      <c r="H91" s="98">
        <f>ROUND(N91,0)</f>
        <v>21211</v>
      </c>
      <c r="J91" s="98">
        <f>G91*H91</f>
        <v>21211</v>
      </c>
      <c r="L91" s="98">
        <v>2015000</v>
      </c>
      <c r="M91" s="98">
        <v>1</v>
      </c>
      <c r="N91" s="98">
        <f>L91/$N$19</f>
        <v>21210.526315789473</v>
      </c>
    </row>
    <row r="92" spans="2:14" s="98" customFormat="1" ht="15.75" customHeight="1">
      <c r="E92" s="98" t="s">
        <v>118</v>
      </c>
    </row>
    <row r="93" spans="2:14" s="98" customFormat="1" ht="15.75" customHeight="1">
      <c r="B93" s="112"/>
      <c r="E93" s="115" t="s">
        <v>153</v>
      </c>
      <c r="F93" s="114"/>
      <c r="G93" s="111"/>
      <c r="H93" s="113"/>
    </row>
    <row r="94" spans="2:14" s="98" customFormat="1" ht="15.75" customHeight="1" thickBot="1">
      <c r="G94" s="101"/>
      <c r="H94" s="102"/>
      <c r="I94" s="102"/>
      <c r="J94" s="102"/>
      <c r="K94" s="102"/>
      <c r="L94" s="102"/>
      <c r="M94" s="102"/>
      <c r="N94" s="102"/>
    </row>
    <row r="95" spans="2:14" s="98" customFormat="1" ht="15.75" customHeight="1">
      <c r="G95" s="101"/>
      <c r="H95" s="105" t="s">
        <v>120</v>
      </c>
      <c r="J95" s="98">
        <f>SUM(J22:J94)</f>
        <v>472591</v>
      </c>
      <c r="L95" s="98">
        <f t="shared" ref="L95" si="0">SUM(L22:L94)</f>
        <v>44896000</v>
      </c>
      <c r="M95" s="98">
        <f t="shared" ref="M95" si="1">SUM(M22:M94)</f>
        <v>18</v>
      </c>
      <c r="N95" s="98">
        <f t="shared" ref="N95" si="2">SUM(N22:N94)</f>
        <v>472589.47368421062</v>
      </c>
    </row>
    <row r="96" spans="2:14" s="1" customFormat="1" ht="15.75" customHeight="1">
      <c r="G96" s="103"/>
      <c r="L96" s="69"/>
      <c r="M96" s="69"/>
      <c r="N96" s="69"/>
    </row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tabSelected="1" topLeftCell="A22" workbookViewId="0">
      <selection activeCell="F18" sqref="F18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3.875" style="1" customWidth="1"/>
    <col min="5" max="5" width="36.375" style="1" customWidth="1"/>
    <col min="6" max="6" width="16.375" style="1" customWidth="1"/>
    <col min="7" max="7" width="9" style="103" customWidth="1"/>
    <col min="8" max="8" width="11.125" style="1" customWidth="1"/>
    <col min="9" max="9" width="1.375" style="1" customWidth="1"/>
    <col min="10" max="10" width="25.125" style="1" customWidth="1"/>
    <col min="11" max="11" width="2.625" style="1" customWidth="1"/>
    <col min="12" max="12" width="10.875" style="69" bestFit="1" customWidth="1"/>
    <col min="13" max="13" width="5.125" style="69" customWidth="1"/>
    <col min="14" max="14" width="9" style="69" customWidth="1"/>
    <col min="15" max="15" width="6.75" style="69" customWidth="1"/>
    <col min="16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38" t="s">
        <v>17</v>
      </c>
      <c r="B4" s="138"/>
      <c r="C4" s="138"/>
      <c r="D4" s="138"/>
      <c r="E4" s="138"/>
      <c r="F4" s="138"/>
      <c r="G4" s="138"/>
      <c r="H4" s="138"/>
      <c r="I4" s="138"/>
      <c r="J4" s="138"/>
      <c r="K4" s="10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39" t="s">
        <v>18</v>
      </c>
      <c r="B5" s="139"/>
      <c r="C5" s="139"/>
      <c r="D5" s="139"/>
      <c r="E5" s="139"/>
      <c r="F5" s="139"/>
      <c r="G5" s="139"/>
      <c r="H5" s="139"/>
      <c r="I5" s="139"/>
      <c r="J5" s="139"/>
      <c r="K5" s="11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41226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121</v>
      </c>
      <c r="I9" s="98"/>
      <c r="J9" s="98" t="s">
        <v>122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123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MEA-12-2765-R4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225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</row>
    <row r="18" spans="1:225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N18" s="69" t="s">
        <v>50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</row>
    <row r="19" spans="1:225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</row>
    <row r="20" spans="1:225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</row>
    <row r="21" spans="1:225">
      <c r="A21" s="16"/>
      <c r="B21" s="32"/>
      <c r="C21" s="32"/>
      <c r="D21" s="106"/>
      <c r="E21" s="20"/>
      <c r="F21" s="32"/>
      <c r="G21" s="32"/>
      <c r="H21" s="41"/>
      <c r="I21" s="42"/>
      <c r="J21" s="42"/>
      <c r="K21" s="4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</row>
    <row r="22" spans="1:225" s="16" customFormat="1" ht="12.75">
      <c r="B22" s="32"/>
      <c r="C22" s="32"/>
      <c r="D22" s="29" t="s">
        <v>145</v>
      </c>
      <c r="E22" s="20"/>
      <c r="F22" s="32"/>
      <c r="G22" s="32"/>
      <c r="H22" s="41"/>
      <c r="I22" s="42"/>
      <c r="J22" s="42"/>
      <c r="K22" s="42"/>
    </row>
    <row r="23" spans="1:225" s="16" customFormat="1" ht="12.75">
      <c r="B23" s="32"/>
      <c r="C23" s="32"/>
      <c r="D23" s="106"/>
      <c r="E23" s="20"/>
      <c r="F23" s="32"/>
      <c r="G23" s="32"/>
      <c r="H23" s="41"/>
      <c r="I23" s="42"/>
      <c r="J23" s="42"/>
      <c r="K23" s="42"/>
    </row>
    <row r="24" spans="1:225" s="120" customFormat="1" ht="12.75">
      <c r="G24" s="119"/>
      <c r="L24" s="120" t="s">
        <v>119</v>
      </c>
      <c r="M24" s="120" t="s">
        <v>39</v>
      </c>
      <c r="N24" s="120" t="s">
        <v>40</v>
      </c>
    </row>
    <row r="25" spans="1:225" s="120" customFormat="1" ht="12.75">
      <c r="G25" s="119"/>
      <c r="O25" s="130"/>
    </row>
    <row r="26" spans="1:225" s="98" customFormat="1" ht="15.75" customHeight="1">
      <c r="B26" s="98" t="s">
        <v>129</v>
      </c>
      <c r="D26" s="98" t="s">
        <v>130</v>
      </c>
      <c r="E26" s="137" t="s">
        <v>144</v>
      </c>
      <c r="G26" s="101">
        <v>1</v>
      </c>
      <c r="H26" s="98">
        <f>ROUND(N26,0)</f>
        <v>7516</v>
      </c>
      <c r="J26" s="98">
        <f>G26*H26</f>
        <v>7516</v>
      </c>
      <c r="L26" s="98">
        <v>714000</v>
      </c>
      <c r="M26" s="98">
        <v>1</v>
      </c>
      <c r="N26" s="98">
        <f>L26/$N$19</f>
        <v>7515.7894736842109</v>
      </c>
    </row>
    <row r="27" spans="1:225" s="98" customFormat="1" ht="15.75" customHeight="1">
      <c r="E27" s="98" t="s">
        <v>118</v>
      </c>
    </row>
    <row r="28" spans="1:225" s="120" customFormat="1" ht="12.75">
      <c r="B28" s="118"/>
      <c r="G28" s="119"/>
      <c r="O28" s="130"/>
    </row>
    <row r="29" spans="1:225" s="120" customFormat="1" ht="12.75">
      <c r="G29" s="119"/>
      <c r="O29" s="130"/>
    </row>
    <row r="30" spans="1:225" s="120" customFormat="1" ht="12.75">
      <c r="B30" s="116"/>
      <c r="E30" s="115"/>
      <c r="F30" s="115"/>
      <c r="G30" s="117"/>
      <c r="H30" s="121"/>
      <c r="O30" s="130"/>
    </row>
    <row r="31" spans="1:225" s="120" customFormat="1" ht="13.5" thickBot="1">
      <c r="G31" s="119"/>
      <c r="H31" s="123"/>
      <c r="I31" s="123"/>
      <c r="J31" s="123"/>
      <c r="K31" s="123"/>
      <c r="L31" s="123"/>
      <c r="M31" s="123"/>
      <c r="N31" s="123"/>
      <c r="O31" s="130"/>
    </row>
    <row r="32" spans="1:225" s="120" customFormat="1" ht="12.75">
      <c r="G32" s="119"/>
      <c r="H32" s="122" t="s">
        <v>120</v>
      </c>
      <c r="J32" s="120">
        <f>SUM(J25:J31)</f>
        <v>7516</v>
      </c>
      <c r="L32" s="120">
        <f>SUM(L25:L31)</f>
        <v>714000</v>
      </c>
      <c r="M32" s="120">
        <f>SUM(M25:M31)</f>
        <v>1</v>
      </c>
      <c r="N32" s="120">
        <f>SUM(N25:N31)</f>
        <v>7515.7894736842109</v>
      </c>
      <c r="O32" s="130"/>
    </row>
    <row r="33" spans="7:2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</row>
    <row r="34" spans="7:225">
      <c r="G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</row>
    <row r="35" spans="7:225">
      <c r="G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</row>
    <row r="36" spans="7:225">
      <c r="G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</row>
    <row r="37" spans="7:225">
      <c r="G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</row>
    <row r="38" spans="7:225">
      <c r="G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</row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ageMargins left="0.70866141732283472" right="0.70866141732283472" top="0.74803149606299213" bottom="0.74803149606299213" header="0.31496062992125984" footer="0.31496062992125984"/>
  <pageSetup paperSize="9" scale="65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41"/>
  <sheetViews>
    <sheetView tabSelected="1" topLeftCell="A29" workbookViewId="0">
      <selection activeCell="F18" sqref="F18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3.875" style="1" customWidth="1"/>
    <col min="5" max="5" width="36.375" style="1" customWidth="1"/>
    <col min="6" max="6" width="16.375" style="1" customWidth="1"/>
    <col min="7" max="7" width="9" style="103" customWidth="1"/>
    <col min="8" max="8" width="11.125" style="1" customWidth="1"/>
    <col min="9" max="9" width="1.375" style="1" customWidth="1"/>
    <col min="10" max="10" width="25.125" style="1" customWidth="1"/>
    <col min="11" max="11" width="2.625" style="1" customWidth="1"/>
    <col min="12" max="12" width="10.875" style="69" bestFit="1" customWidth="1"/>
    <col min="13" max="13" width="5.125" style="69" customWidth="1"/>
    <col min="14" max="14" width="9" style="69" customWidth="1"/>
    <col min="15" max="15" width="6.75" style="69" customWidth="1"/>
    <col min="16" max="225" width="9" style="69" customWidth="1"/>
    <col min="226" max="16384" width="9" style="1"/>
  </cols>
  <sheetData>
    <row r="1" spans="1:225" ht="4.9000000000000004" customHeight="1">
      <c r="G1" s="1"/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19" t="s">
        <v>21</v>
      </c>
      <c r="H2" s="22" t="s">
        <v>148</v>
      </c>
      <c r="I2" s="23" t="s">
        <v>21</v>
      </c>
      <c r="J2" s="10" t="s">
        <v>16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25" s="4" customFormat="1" ht="15" customHeight="1">
      <c r="A4" s="138" t="s">
        <v>17</v>
      </c>
      <c r="B4" s="138"/>
      <c r="C4" s="138"/>
      <c r="D4" s="138"/>
      <c r="E4" s="138"/>
      <c r="F4" s="138"/>
      <c r="G4" s="138"/>
      <c r="H4" s="138"/>
      <c r="I4" s="138"/>
      <c r="J4" s="138"/>
      <c r="K4" s="131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39" t="s">
        <v>18</v>
      </c>
      <c r="B5" s="139"/>
      <c r="C5" s="139"/>
      <c r="D5" s="139"/>
      <c r="E5" s="139"/>
      <c r="F5" s="139"/>
      <c r="G5" s="139"/>
      <c r="H5" s="139"/>
      <c r="I5" s="139"/>
      <c r="J5" s="139"/>
      <c r="K5" s="132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20"/>
      <c r="H7" s="27" t="s">
        <v>1</v>
      </c>
      <c r="I7" s="16"/>
      <c r="J7" s="104">
        <v>41226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27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27"/>
      <c r="H9" s="105" t="s">
        <v>121</v>
      </c>
      <c r="I9" s="98"/>
      <c r="J9" s="98" t="s">
        <v>122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27"/>
      <c r="H10" s="105"/>
      <c r="I10" s="98"/>
      <c r="J10" s="98" t="s">
        <v>123</v>
      </c>
      <c r="K10" s="16"/>
    </row>
    <row r="11" spans="1:225" ht="15.75" customHeight="1">
      <c r="A11" s="16"/>
      <c r="B11" s="20"/>
      <c r="C11" s="20"/>
      <c r="E11" s="72"/>
      <c r="G11" s="20"/>
      <c r="H11" s="19" t="s">
        <v>12</v>
      </c>
      <c r="J11" s="16" t="s">
        <v>134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16"/>
      <c r="H12" s="19" t="s">
        <v>13</v>
      </c>
      <c r="I12" s="19"/>
      <c r="J12" s="28" t="s">
        <v>150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16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16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16"/>
      <c r="H16" s="19" t="s">
        <v>28</v>
      </c>
      <c r="J16" s="73" t="s">
        <v>38</v>
      </c>
      <c r="K16" s="73"/>
    </row>
    <row r="17" spans="1:225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</row>
    <row r="18" spans="1:225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</row>
    <row r="19" spans="1:225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</row>
    <row r="20" spans="1:225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</row>
    <row r="21" spans="1:225" s="16" customFormat="1" ht="12.75"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225" s="120" customFormat="1" ht="12.75">
      <c r="A22" s="16"/>
      <c r="B22" s="32"/>
      <c r="C22" s="32"/>
      <c r="D22" s="24"/>
      <c r="E22" s="33"/>
      <c r="F22" s="32"/>
      <c r="G22" s="76"/>
      <c r="H22" s="41"/>
      <c r="I22" s="42"/>
      <c r="J22" s="42"/>
      <c r="L22" s="120" t="s">
        <v>119</v>
      </c>
      <c r="M22" s="120" t="s">
        <v>39</v>
      </c>
      <c r="N22" s="120" t="s">
        <v>40</v>
      </c>
    </row>
    <row r="23" spans="1:225" s="120" customFormat="1" ht="12.75">
      <c r="A23" s="16"/>
      <c r="B23" s="83"/>
      <c r="C23" s="84"/>
      <c r="D23" s="87" t="s">
        <v>154</v>
      </c>
      <c r="E23" s="87"/>
      <c r="F23" s="16"/>
      <c r="G23" s="91"/>
      <c r="H23" s="88"/>
      <c r="I23" s="42"/>
      <c r="J23" s="42"/>
      <c r="L23" s="98">
        <v>2250000</v>
      </c>
      <c r="M23" s="98">
        <v>1</v>
      </c>
      <c r="N23" s="98">
        <f>L23/$N$19</f>
        <v>23684.21052631579</v>
      </c>
      <c r="O23" s="130"/>
    </row>
    <row r="24" spans="1:225" s="98" customFormat="1" ht="15.75" customHeight="1">
      <c r="A24" s="79"/>
      <c r="B24" s="85"/>
      <c r="C24" s="83"/>
      <c r="D24" s="79"/>
      <c r="E24" s="86"/>
      <c r="F24" s="79"/>
      <c r="G24" s="92"/>
      <c r="H24" s="88"/>
      <c r="I24" s="78"/>
      <c r="J24" s="42"/>
    </row>
    <row r="25" spans="1:225" s="98" customFormat="1" ht="15.75" customHeight="1">
      <c r="B25" s="145" t="s">
        <v>155</v>
      </c>
      <c r="D25" s="146" t="s">
        <v>156</v>
      </c>
      <c r="E25" s="147"/>
      <c r="F25" s="147"/>
      <c r="G25" s="148">
        <v>1</v>
      </c>
      <c r="H25" s="88">
        <f>N25</f>
        <v>9473.6842105263149</v>
      </c>
      <c r="I25" s="42"/>
      <c r="J25" s="42">
        <f>G25*H25</f>
        <v>9473.6842105263149</v>
      </c>
      <c r="K25" s="141"/>
      <c r="L25" s="141">
        <v>900000</v>
      </c>
      <c r="M25" s="98">
        <v>1</v>
      </c>
      <c r="N25" s="98">
        <f>L25/$N$19</f>
        <v>9473.6842105263149</v>
      </c>
    </row>
    <row r="26" spans="1:225" s="120" customFormat="1" ht="14.25">
      <c r="B26" s="149"/>
      <c r="D26" s="137" t="s">
        <v>157</v>
      </c>
      <c r="E26" s="150"/>
      <c r="F26" s="150"/>
      <c r="G26" s="151"/>
      <c r="I26" s="151"/>
      <c r="K26" s="142"/>
      <c r="L26" s="142"/>
      <c r="O26" s="130"/>
    </row>
    <row r="27" spans="1:225" s="120" customFormat="1" ht="14.25">
      <c r="B27" s="149"/>
      <c r="D27" s="137"/>
      <c r="E27" s="150"/>
      <c r="F27" s="150"/>
      <c r="G27" s="151"/>
      <c r="I27" s="151"/>
      <c r="K27" s="142"/>
      <c r="L27" s="142"/>
      <c r="O27" s="130"/>
    </row>
    <row r="28" spans="1:225" s="120" customFormat="1" ht="14.25">
      <c r="B28" s="145" t="s">
        <v>158</v>
      </c>
      <c r="D28" s="156" t="s">
        <v>160</v>
      </c>
      <c r="E28" s="150"/>
      <c r="F28" s="150"/>
      <c r="G28" s="152">
        <v>1</v>
      </c>
      <c r="H28" s="88">
        <f>N28</f>
        <v>14210.526315789473</v>
      </c>
      <c r="I28" s="42"/>
      <c r="J28" s="42">
        <f>G28*H28</f>
        <v>14210.526315789473</v>
      </c>
      <c r="K28" s="144"/>
      <c r="L28" s="143">
        <v>1350000</v>
      </c>
      <c r="M28" s="98">
        <v>1</v>
      </c>
      <c r="N28" s="98">
        <f>L28/$N$19</f>
        <v>14210.526315789473</v>
      </c>
      <c r="O28" s="130"/>
    </row>
    <row r="29" spans="1:225" s="120" customFormat="1" ht="14.25">
      <c r="B29" s="153"/>
      <c r="C29" s="137" t="s">
        <v>159</v>
      </c>
      <c r="D29" s="150"/>
      <c r="E29" s="150"/>
      <c r="F29" s="150"/>
      <c r="G29" s="154"/>
      <c r="H29" s="152"/>
      <c r="I29" s="152"/>
      <c r="J29" s="155"/>
      <c r="K29" s="144"/>
      <c r="O29" s="130"/>
    </row>
    <row r="30" spans="1:225" s="120" customFormat="1" ht="13.5" thickBot="1">
      <c r="A30" s="79"/>
      <c r="B30" s="83"/>
      <c r="C30" s="83"/>
      <c r="D30" s="79"/>
      <c r="E30" s="86"/>
      <c r="F30" s="79"/>
      <c r="G30" s="92"/>
      <c r="H30" s="88"/>
      <c r="I30" s="78"/>
      <c r="J30" s="42"/>
      <c r="K30" s="123"/>
      <c r="L30" s="123"/>
      <c r="M30" s="123"/>
      <c r="N30" s="123"/>
      <c r="O30" s="130"/>
    </row>
    <row r="31" spans="1:225" s="120" customFormat="1" ht="12.75">
      <c r="A31" s="79"/>
      <c r="B31" s="83"/>
      <c r="C31" s="83"/>
      <c r="D31" s="98"/>
      <c r="E31" s="86"/>
      <c r="F31" s="79"/>
      <c r="G31" s="91"/>
      <c r="H31" s="88"/>
      <c r="I31" s="42"/>
      <c r="J31" s="42"/>
      <c r="O31" s="130"/>
    </row>
    <row r="32" spans="1:225">
      <c r="A32" s="79"/>
      <c r="B32" s="83"/>
      <c r="C32" s="83"/>
      <c r="D32" s="79"/>
      <c r="E32" s="86"/>
      <c r="F32" s="79"/>
      <c r="G32" s="79"/>
      <c r="H32" s="88"/>
      <c r="I32" s="78"/>
      <c r="J32" s="7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</row>
    <row r="33" spans="1:225">
      <c r="A33" s="79"/>
      <c r="B33" s="83"/>
      <c r="C33" s="83"/>
      <c r="D33" s="87"/>
      <c r="E33" s="86"/>
      <c r="F33" s="79"/>
      <c r="G33" s="79"/>
      <c r="H33" s="88"/>
      <c r="I33" s="78"/>
      <c r="J33" s="7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</row>
    <row r="34" spans="1:225" ht="15.75" thickBot="1">
      <c r="A34" s="16"/>
      <c r="B34" s="50"/>
      <c r="C34" s="51"/>
      <c r="D34" s="52"/>
      <c r="E34" s="53"/>
      <c r="F34" s="54"/>
      <c r="G34" s="77"/>
      <c r="H34" s="55"/>
      <c r="I34" s="56"/>
      <c r="J34" s="5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</row>
    <row r="35" spans="1:225">
      <c r="A35" s="16"/>
      <c r="B35" s="11"/>
      <c r="C35" s="11"/>
      <c r="D35" s="12"/>
      <c r="E35" s="20"/>
      <c r="F35" s="11"/>
      <c r="G35" s="27" t="s">
        <v>19</v>
      </c>
      <c r="H35" s="43" t="s">
        <v>3</v>
      </c>
      <c r="I35" s="42"/>
      <c r="J35" s="42">
        <f>SUM(J23:J34)</f>
        <v>23684.210526315786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</row>
    <row r="36" spans="1:225">
      <c r="A36" s="16"/>
      <c r="B36" s="11"/>
      <c r="C36" s="11"/>
      <c r="D36" s="12"/>
      <c r="E36" s="36"/>
      <c r="F36" s="34"/>
      <c r="G36" s="35" t="s">
        <v>14</v>
      </c>
      <c r="H36" s="44" t="s">
        <v>3</v>
      </c>
      <c r="I36" s="45"/>
      <c r="J36" s="45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</row>
    <row r="37" spans="1:225">
      <c r="A37" s="16"/>
      <c r="B37" s="11"/>
      <c r="C37" s="11"/>
      <c r="D37" s="12"/>
      <c r="E37" s="37"/>
      <c r="F37" s="38"/>
      <c r="G37" s="49" t="s">
        <v>53</v>
      </c>
      <c r="H37" s="46" t="s">
        <v>3</v>
      </c>
      <c r="I37" s="47"/>
      <c r="J37" s="47">
        <f>ROUND(N37,0)</f>
        <v>1053</v>
      </c>
      <c r="L37" s="98">
        <v>100000</v>
      </c>
      <c r="M37" s="98">
        <v>1</v>
      </c>
      <c r="N37" s="98">
        <f>L37/$N$19</f>
        <v>1052.6315789473683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</row>
    <row r="38" spans="1:225" ht="15.75" thickBot="1">
      <c r="A38" s="16"/>
      <c r="B38" s="51"/>
      <c r="C38" s="51"/>
      <c r="D38" s="50"/>
      <c r="E38" s="58"/>
      <c r="F38" s="59"/>
      <c r="G38" s="60" t="s">
        <v>15</v>
      </c>
      <c r="H38" s="61" t="s">
        <v>3</v>
      </c>
      <c r="I38" s="62"/>
      <c r="J38" s="62"/>
    </row>
    <row r="39" spans="1:225">
      <c r="A39" s="16"/>
      <c r="B39" s="11"/>
      <c r="C39" s="11"/>
      <c r="D39" s="12"/>
      <c r="E39" s="20"/>
      <c r="F39" s="11"/>
      <c r="G39" s="25" t="s">
        <v>25</v>
      </c>
      <c r="H39" s="43" t="s">
        <v>3</v>
      </c>
      <c r="I39" s="42"/>
      <c r="J39" s="42">
        <f>SUM(J35:J37)</f>
        <v>24737.210526315786</v>
      </c>
    </row>
    <row r="40" spans="1:225" ht="15.75" thickBot="1">
      <c r="A40" s="16"/>
      <c r="B40" s="51"/>
      <c r="C40" s="51"/>
      <c r="D40" s="50"/>
      <c r="E40" s="53"/>
      <c r="F40" s="51"/>
      <c r="G40" s="57" t="s">
        <v>24</v>
      </c>
      <c r="H40" s="55" t="s">
        <v>3</v>
      </c>
      <c r="I40" s="56"/>
      <c r="J40" s="56"/>
    </row>
    <row r="41" spans="1:225">
      <c r="A41" s="16"/>
      <c r="B41" s="11"/>
      <c r="C41" s="11"/>
      <c r="D41" s="12"/>
      <c r="E41" s="16"/>
      <c r="F41" s="11"/>
      <c r="G41" s="48" t="s">
        <v>133</v>
      </c>
      <c r="H41" s="43" t="s">
        <v>3</v>
      </c>
      <c r="I41" s="42"/>
      <c r="J41" s="43">
        <f>SUM(J39:J40)</f>
        <v>24737.210526315786</v>
      </c>
    </row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ageMargins left="0.70866141732283472" right="0.70866141732283472" top="0.74803149606299213" bottom="0.74803149606299213" header="0.31496062992125984" footer="0.31496062992125984"/>
  <pageSetup paperSize="9" scale="6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QUOTE</vt:lpstr>
      <vt:lpstr>Price</vt:lpstr>
      <vt:lpstr>Alternative Item 18</vt:lpstr>
      <vt:lpstr>Spare parts</vt:lpstr>
      <vt:lpstr>'Alternative Item 18'!Zone_d_impression</vt:lpstr>
      <vt:lpstr>Price!Zone_d_impression</vt:lpstr>
      <vt:lpstr>QUOTE!Zone_d_impression</vt:lpstr>
      <vt:lpstr>'Spare parts'!Zone_d_impression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2012-11-13T09:21:47Z</cp:lastPrinted>
  <dcterms:created xsi:type="dcterms:W3CDTF">2000-06-29T05:08:18Z</dcterms:created>
  <dcterms:modified xsi:type="dcterms:W3CDTF">2012-11-13T09:24:26Z</dcterms:modified>
</cp:coreProperties>
</file>