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855" windowWidth="20520" windowHeight="39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1" i="1" l="1"/>
  <c r="J30" i="1"/>
  <c r="J29" i="1"/>
  <c r="J28" i="1"/>
  <c r="J27" i="1"/>
  <c r="N31" i="1"/>
  <c r="P31" i="1" s="1"/>
  <c r="N30" i="1"/>
  <c r="P30" i="1" s="1"/>
  <c r="N29" i="1"/>
  <c r="P29" i="1" s="1"/>
  <c r="N28" i="1"/>
  <c r="P28" i="1" s="1"/>
  <c r="P27" i="1"/>
  <c r="N27" i="1"/>
  <c r="N22" i="1" l="1"/>
  <c r="P22" i="1" s="1"/>
  <c r="J22" i="1" l="1"/>
  <c r="J33" i="1" s="1"/>
  <c r="J37" i="1" s="1"/>
  <c r="J39" i="1" s="1"/>
</calcChain>
</file>

<file path=xl/sharedStrings.xml><?xml version="1.0" encoding="utf-8"?>
<sst xmlns="http://schemas.openxmlformats.org/spreadsheetml/2006/main" count="123" uniqueCount="105">
  <si>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</si>
  <si>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</si>
  <si>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</si>
  <si>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</si>
  <si>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</si>
  <si>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</si>
  <si>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</si>
  <si>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</si>
  <si>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</si>
  <si>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</si>
  <si>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</si>
  <si>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</si>
  <si>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</si>
  <si>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</si>
  <si>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</si>
  <si>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</si>
  <si>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</si>
  <si>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</si>
  <si>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</si>
  <si>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</si>
  <si>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</si>
  <si>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</si>
  <si>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</si>
  <si>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</si>
  <si>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</si>
  <si>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</si>
  <si>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</si>
  <si>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</si>
  <si>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</si>
  <si>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</si>
  <si>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</si>
  <si>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</si>
  <si>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</si>
  <si>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</si>
  <si>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</si>
  <si>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</si>
  <si>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</si>
  <si>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</si>
  <si>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</si>
  <si>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</si>
  <si>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</si>
  <si>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</si>
  <si>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</si>
  <si>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</si>
  <si>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</si>
  <si>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</si>
  <si>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</si>
  <si>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</si>
  <si>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</si>
  <si>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</si>
  <si>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</si>
  <si>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</si>
  <si>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</si>
  <si>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</si>
  <si>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</si>
  <si>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</si>
  <si>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</si>
  <si>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</si>
  <si>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</si>
  <si>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</si>
  <si>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</si>
  <si>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</si>
  <si>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</si>
  <si>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</si>
  <si>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</si>
  <si>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</si>
  <si>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</si>
  <si>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</si>
  <si>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</si>
  <si>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</si>
  <si>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Q2012RH304</t>
  </si>
  <si>
    <t>EAST WIND Ship- and Shipyard Supplies</t>
  </si>
  <si>
    <t>Import-Export GmbH</t>
  </si>
  <si>
    <t>Tel.</t>
  </si>
  <si>
    <t>Fax.</t>
  </si>
  <si>
    <t>personal Fax.</t>
  </si>
  <si>
    <t>Email</t>
  </si>
  <si>
    <t>Internet</t>
  </si>
  <si>
    <t>: +49-40-78850-16</t>
  </si>
  <si>
    <t>: +49-40-78850-25</t>
  </si>
  <si>
    <t>: +49-40-78850-8816</t>
  </si>
  <si>
    <t>: sri@east-wind.de</t>
  </si>
  <si>
    <t>: www.east-wind.de</t>
  </si>
  <si>
    <t xml:space="preserve">Stefan Rieckenberg </t>
  </si>
  <si>
    <t>SRI/209094</t>
  </si>
  <si>
    <t>Mattentwiete 8</t>
  </si>
  <si>
    <t>20457 Hamburg</t>
  </si>
  <si>
    <t>AEU-12-205</t>
  </si>
  <si>
    <t>Sugimoto 09/08/12</t>
  </si>
  <si>
    <t>See details in attachment</t>
  </si>
  <si>
    <t xml:space="preserve">HLS 3/4B Valve for replacement of R-5N645-41-010 </t>
  </si>
  <si>
    <t>10</t>
  </si>
  <si>
    <t>REV1</t>
  </si>
  <si>
    <t>Without HA2D Actuator</t>
  </si>
  <si>
    <t>Diaphragm</t>
  </si>
  <si>
    <t xml:space="preserve">82521097-10100 </t>
  </si>
  <si>
    <t>Bushing</t>
  </si>
  <si>
    <t>82521065-10100</t>
  </si>
  <si>
    <t>Dust Seal</t>
  </si>
  <si>
    <t>82521068-10100</t>
  </si>
  <si>
    <t>82520978-20100</t>
  </si>
  <si>
    <t>Lock Nut Washer Yoke Clamping Nut</t>
  </si>
  <si>
    <t>HA2D Parts</t>
  </si>
  <si>
    <t>82509501-12600</t>
  </si>
  <si>
    <t>Stem Connector  (Stem Connector Bolt included)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</si>
</sst>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ri@east-wind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east-wind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L41" sqref="A39:L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" style="1" customWidth="1"/>
    <col min="5" max="5" width="36.62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3" customWidth="1"/>
    <col min="14" max="14" width="11.625" style="83" customWidth="1"/>
    <col min="15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92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112"/>
      <c r="E6" s="112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2" t="s">
        <v>71</v>
      </c>
      <c r="E7" s="112"/>
      <c r="F7"/>
      <c r="G7" s="21"/>
      <c r="H7" s="33" t="s">
        <v>1</v>
      </c>
      <c r="I7" s="17"/>
      <c r="J7" s="76">
        <v>41141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72</v>
      </c>
      <c r="F8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85</v>
      </c>
      <c r="E9" s="112"/>
      <c r="F9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 t="s">
        <v>86</v>
      </c>
      <c r="F10"/>
      <c r="G10" s="21"/>
      <c r="H10" s="20" t="s">
        <v>16</v>
      </c>
      <c r="J10" s="17" t="s">
        <v>84</v>
      </c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2" t="s">
        <v>83</v>
      </c>
      <c r="E11" s="112"/>
      <c r="F11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 t="s">
        <v>73</v>
      </c>
      <c r="E12" s="112" t="s">
        <v>78</v>
      </c>
      <c r="F12"/>
      <c r="G12" s="17"/>
      <c r="H12" s="20" t="s">
        <v>6</v>
      </c>
      <c r="I12" s="21"/>
      <c r="J12" s="21" t="s">
        <v>52</v>
      </c>
      <c r="K12" s="21"/>
      <c r="L12" t="s">
        <v>87</v>
      </c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2" t="s">
        <v>74</v>
      </c>
      <c r="E13" s="112" t="s">
        <v>79</v>
      </c>
      <c r="F13" s="116"/>
      <c r="G13" s="17"/>
      <c r="H13" s="20" t="s">
        <v>50</v>
      </c>
      <c r="I13" s="21"/>
      <c r="J13" s="81" t="s">
        <v>46</v>
      </c>
      <c r="K13" s="21"/>
      <c r="L13" t="s">
        <v>88</v>
      </c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2" t="s">
        <v>75</v>
      </c>
      <c r="E14" s="112" t="s">
        <v>80</v>
      </c>
      <c r="F14" s="116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2" t="s">
        <v>76</v>
      </c>
      <c r="E15" s="112" t="s">
        <v>81</v>
      </c>
      <c r="F15" s="116"/>
      <c r="G15" s="17"/>
      <c r="H15" s="20" t="s">
        <v>45</v>
      </c>
      <c r="J15" s="87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2" t="s">
        <v>77</v>
      </c>
      <c r="E16" s="112" t="s">
        <v>82</v>
      </c>
      <c r="F16" s="116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F17" s="116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13" t="s">
        <v>90</v>
      </c>
      <c r="E22" s="99"/>
      <c r="G22" s="107">
        <v>1</v>
      </c>
      <c r="H22" s="104">
        <v>1166</v>
      </c>
      <c r="I22" s="49"/>
      <c r="J22" s="49">
        <f>G22*H22</f>
        <v>1166</v>
      </c>
      <c r="K22" s="78" t="s">
        <v>91</v>
      </c>
      <c r="L22" s="105">
        <v>179000</v>
      </c>
      <c r="M22" s="17">
        <v>0.316</v>
      </c>
      <c r="N22" s="110">
        <f>L22*M22/97</f>
        <v>583.13402061855675</v>
      </c>
      <c r="O22" s="111">
        <v>0.5</v>
      </c>
      <c r="P22" s="17">
        <f>N22/(1-O22)</f>
        <v>1166.2680412371135</v>
      </c>
    </row>
    <row r="23" spans="1:16" s="93" customFormat="1" ht="15.75" customHeight="1">
      <c r="B23" s="100"/>
      <c r="C23" s="97"/>
      <c r="D23" s="102"/>
      <c r="E23" s="101" t="s">
        <v>89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100"/>
      <c r="C24" s="97"/>
      <c r="D24" s="102"/>
      <c r="E24" s="101" t="s">
        <v>93</v>
      </c>
      <c r="G24" s="108"/>
      <c r="H24" s="104"/>
      <c r="I24" s="92"/>
      <c r="J24" s="49"/>
      <c r="K24" s="78"/>
      <c r="L24" s="106"/>
      <c r="M24" s="96"/>
      <c r="N24" s="94"/>
      <c r="O24" s="95"/>
    </row>
    <row r="25" spans="1:16" s="93" customFormat="1" ht="15.75" customHeight="1">
      <c r="B25" s="100"/>
      <c r="C25" s="97"/>
      <c r="D25" s="117"/>
      <c r="E25" s="101"/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100">
        <v>2</v>
      </c>
      <c r="C26" s="97"/>
      <c r="D26" s="112" t="s">
        <v>102</v>
      </c>
      <c r="E26" s="101"/>
      <c r="G26" s="108"/>
      <c r="H26" s="104"/>
      <c r="I26" s="92"/>
      <c r="J26" s="49"/>
      <c r="K26" s="78"/>
      <c r="L26" s="106"/>
      <c r="M26" s="96"/>
      <c r="N26" s="94"/>
      <c r="O26" s="95"/>
    </row>
    <row r="27" spans="1:16" s="93" customFormat="1" ht="15.75" customHeight="1">
      <c r="B27" s="97"/>
      <c r="C27" s="97"/>
      <c r="D27" s="102" t="s">
        <v>95</v>
      </c>
      <c r="E27" s="101" t="s">
        <v>94</v>
      </c>
      <c r="G27" s="108">
        <v>1</v>
      </c>
      <c r="H27" s="104">
        <v>222</v>
      </c>
      <c r="I27" s="92"/>
      <c r="J27" s="49">
        <f t="shared" ref="J27:J31" si="0">G27*H27</f>
        <v>222</v>
      </c>
      <c r="K27" s="78" t="s">
        <v>91</v>
      </c>
      <c r="L27" s="106">
        <v>24700</v>
      </c>
      <c r="M27" s="17">
        <v>0.45</v>
      </c>
      <c r="N27" s="110">
        <f>L27*M27/100</f>
        <v>111.15</v>
      </c>
      <c r="O27" s="111">
        <v>0.5</v>
      </c>
      <c r="P27" s="17">
        <f>N27/(1-O27)</f>
        <v>222.3</v>
      </c>
    </row>
    <row r="28" spans="1:16" s="93" customFormat="1" ht="15.75" customHeight="1">
      <c r="B28" s="97"/>
      <c r="C28" s="97"/>
      <c r="D28" s="102" t="s">
        <v>97</v>
      </c>
      <c r="E28" s="101" t="s">
        <v>96</v>
      </c>
      <c r="G28" s="108">
        <v>1</v>
      </c>
      <c r="H28" s="104">
        <v>13</v>
      </c>
      <c r="I28" s="92"/>
      <c r="J28" s="49">
        <f t="shared" si="0"/>
        <v>13</v>
      </c>
      <c r="K28" s="78" t="s">
        <v>91</v>
      </c>
      <c r="L28" s="106">
        <v>1400</v>
      </c>
      <c r="M28" s="17">
        <v>0.45</v>
      </c>
      <c r="N28" s="110">
        <f t="shared" ref="N28:N31" si="1">L28*M28/100</f>
        <v>6.3</v>
      </c>
      <c r="O28" s="111">
        <v>0.5</v>
      </c>
      <c r="P28" s="17">
        <f t="shared" ref="P28:P31" si="2">N28/(1-O28)</f>
        <v>12.6</v>
      </c>
    </row>
    <row r="29" spans="1:16" s="93" customFormat="1" ht="15.75" customHeight="1">
      <c r="B29" s="97"/>
      <c r="C29" s="97"/>
      <c r="D29" s="102" t="s">
        <v>99</v>
      </c>
      <c r="E29" s="101" t="s">
        <v>98</v>
      </c>
      <c r="G29" s="108">
        <v>1</v>
      </c>
      <c r="H29" s="104">
        <v>8</v>
      </c>
      <c r="I29" s="92"/>
      <c r="J29" s="49">
        <f t="shared" si="0"/>
        <v>8</v>
      </c>
      <c r="K29" s="78" t="s">
        <v>91</v>
      </c>
      <c r="L29" s="106">
        <v>800</v>
      </c>
      <c r="M29" s="17">
        <v>0.45</v>
      </c>
      <c r="N29" s="110">
        <f t="shared" si="1"/>
        <v>3.6</v>
      </c>
      <c r="O29" s="111">
        <v>0.5</v>
      </c>
      <c r="P29" s="17">
        <f t="shared" si="2"/>
        <v>7.2</v>
      </c>
    </row>
    <row r="30" spans="1:16" s="93" customFormat="1" ht="15.75" customHeight="1">
      <c r="B30" s="97"/>
      <c r="C30" s="97"/>
      <c r="D30" s="102" t="s">
        <v>100</v>
      </c>
      <c r="E30" s="101" t="s">
        <v>104</v>
      </c>
      <c r="G30" s="108">
        <v>1</v>
      </c>
      <c r="H30" s="104">
        <v>152</v>
      </c>
      <c r="I30" s="92"/>
      <c r="J30" s="49">
        <f t="shared" si="0"/>
        <v>152</v>
      </c>
      <c r="K30" s="78" t="s">
        <v>91</v>
      </c>
      <c r="L30" s="93">
        <v>16900</v>
      </c>
      <c r="M30" s="17">
        <v>0.45</v>
      </c>
      <c r="N30" s="110">
        <f t="shared" si="1"/>
        <v>76.05</v>
      </c>
      <c r="O30" s="111">
        <v>0.5</v>
      </c>
      <c r="P30" s="17">
        <f t="shared" si="2"/>
        <v>152.1</v>
      </c>
    </row>
    <row r="31" spans="1:16" s="93" customFormat="1" ht="15.75" customHeight="1">
      <c r="B31" s="97"/>
      <c r="C31" s="97"/>
      <c r="D31" s="102" t="s">
        <v>103</v>
      </c>
      <c r="E31" s="101" t="s">
        <v>101</v>
      </c>
      <c r="G31" s="108">
        <v>1</v>
      </c>
      <c r="H31" s="104">
        <v>35</v>
      </c>
      <c r="I31" s="92"/>
      <c r="J31" s="49">
        <f t="shared" si="0"/>
        <v>35</v>
      </c>
      <c r="K31" s="78" t="s">
        <v>91</v>
      </c>
      <c r="L31" s="93">
        <v>3900</v>
      </c>
      <c r="M31" s="17">
        <v>0.45</v>
      </c>
      <c r="N31" s="110">
        <f t="shared" si="1"/>
        <v>17.55</v>
      </c>
      <c r="O31" s="111">
        <v>0.5</v>
      </c>
      <c r="P31" s="17">
        <f t="shared" si="2"/>
        <v>35.1</v>
      </c>
    </row>
    <row r="32" spans="1:16" ht="15.75" customHeight="1" thickBot="1">
      <c r="A32" s="17"/>
      <c r="B32" s="60"/>
      <c r="C32" s="61"/>
      <c r="D32" s="62"/>
      <c r="E32" s="63"/>
      <c r="F32" s="64"/>
      <c r="G32" s="91"/>
      <c r="H32" s="65"/>
      <c r="I32" s="66"/>
      <c r="J32" s="66"/>
      <c r="K32" s="79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0" t="s">
        <v>4</v>
      </c>
      <c r="I33" s="49"/>
      <c r="J33" s="49">
        <f>SUM(J21:J32)</f>
        <v>1596</v>
      </c>
      <c r="K33" s="59"/>
    </row>
    <row r="34" spans="1:230" ht="15.75" customHeight="1">
      <c r="A34" s="17"/>
      <c r="B34" s="11"/>
      <c r="C34" s="11"/>
      <c r="D34" s="12"/>
      <c r="E34" s="43"/>
      <c r="F34" s="41"/>
      <c r="G34" s="42" t="s">
        <v>19</v>
      </c>
      <c r="H34" s="51" t="s">
        <v>4</v>
      </c>
      <c r="I34" s="52"/>
      <c r="J34" s="52">
        <v>150</v>
      </c>
      <c r="K34" s="57"/>
    </row>
    <row r="35" spans="1:230" ht="15.75" customHeight="1">
      <c r="A35" s="17"/>
      <c r="B35" s="11"/>
      <c r="C35" s="11"/>
      <c r="D35" s="12"/>
      <c r="E35" s="44"/>
      <c r="F35" s="45"/>
      <c r="G35" s="56" t="s">
        <v>2</v>
      </c>
      <c r="H35" s="53" t="s">
        <v>4</v>
      </c>
      <c r="I35" s="54"/>
      <c r="J35" s="54">
        <v>0</v>
      </c>
      <c r="K35" s="58"/>
    </row>
    <row r="36" spans="1:230" ht="15.75" customHeight="1" thickBot="1">
      <c r="A36" s="17"/>
      <c r="B36" s="61"/>
      <c r="C36" s="61"/>
      <c r="D36" s="60"/>
      <c r="E36" s="69"/>
      <c r="F36" s="70"/>
      <c r="G36" s="71" t="s">
        <v>20</v>
      </c>
      <c r="H36" s="72" t="s">
        <v>4</v>
      </c>
      <c r="I36" s="73"/>
      <c r="J36" s="73"/>
      <c r="K36" s="74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0" t="s">
        <v>4</v>
      </c>
      <c r="I37" s="49"/>
      <c r="J37" s="49">
        <f>IF(J33&lt;150, 150, J33)</f>
        <v>1596</v>
      </c>
      <c r="K37" s="59"/>
    </row>
    <row r="38" spans="1:230" ht="15.75" customHeight="1" thickBot="1">
      <c r="A38" s="17"/>
      <c r="B38" s="61"/>
      <c r="C38" s="61"/>
      <c r="D38" s="60"/>
      <c r="E38" s="63"/>
      <c r="F38" s="61"/>
      <c r="G38" s="67" t="s">
        <v>32</v>
      </c>
      <c r="H38" s="65" t="s">
        <v>4</v>
      </c>
      <c r="I38" s="66"/>
      <c r="J38" s="66"/>
      <c r="K38" s="68"/>
    </row>
    <row r="39" spans="1:230" ht="15.75" customHeight="1">
      <c r="A39" s="17"/>
      <c r="B39" s="11"/>
      <c r="C39" s="11"/>
      <c r="D39" s="12"/>
      <c r="E39" s="17"/>
      <c r="F39" s="11"/>
      <c r="G39" s="55" t="s">
        <v>26</v>
      </c>
      <c r="H39" s="50" t="s">
        <v>4</v>
      </c>
      <c r="I39" s="49"/>
      <c r="J39" s="50">
        <f>SUM(J37:J38)</f>
        <v>1596</v>
      </c>
      <c r="K39" s="59"/>
    </row>
    <row r="40" spans="1:230" ht="15.75" customHeight="1">
      <c r="A40" s="17"/>
      <c r="B40" s="11"/>
      <c r="C40" s="11"/>
      <c r="D40" s="12"/>
      <c r="E40" s="17"/>
      <c r="F40" s="11"/>
      <c r="G40" s="55"/>
      <c r="H40" s="50"/>
      <c r="I40" s="49"/>
      <c r="J40" s="50"/>
      <c r="K40" s="59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8" t="s">
        <v>64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86" t="s">
        <v>61</v>
      </c>
      <c r="E46" s="11"/>
      <c r="F46" s="11"/>
      <c r="G46" s="13"/>
      <c r="H46" s="14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86" t="s">
        <v>62</v>
      </c>
      <c r="E47" s="11"/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86" t="s">
        <v>63</v>
      </c>
      <c r="E48" s="11"/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C50" s="11"/>
      <c r="D50" s="75" t="s">
        <v>34</v>
      </c>
      <c r="E50" s="11"/>
      <c r="F50" s="11"/>
      <c r="G50" s="13"/>
      <c r="H50" s="14"/>
      <c r="I50" s="11"/>
      <c r="J50" s="77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11"/>
      <c r="C51" s="11"/>
      <c r="D51" s="55" t="s">
        <v>35</v>
      </c>
      <c r="E51" s="18" t="s">
        <v>54</v>
      </c>
      <c r="F51" s="11"/>
      <c r="G51" s="13"/>
      <c r="H51" s="14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B52" s="11"/>
      <c r="C52" s="11"/>
      <c r="D52" s="55"/>
      <c r="E52" s="18" t="s">
        <v>55</v>
      </c>
      <c r="F52" s="11"/>
      <c r="G52" s="13"/>
      <c r="H52" s="14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36</v>
      </c>
      <c r="E53" s="89" t="s">
        <v>53</v>
      </c>
      <c r="K53" s="2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37</v>
      </c>
      <c r="E54" s="17" t="s">
        <v>5</v>
      </c>
      <c r="K54" s="21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D55" s="26" t="s">
        <v>38</v>
      </c>
      <c r="E55" s="22" t="s">
        <v>21</v>
      </c>
      <c r="K55" s="21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D56" s="26" t="s">
        <v>39</v>
      </c>
      <c r="E56" s="23" t="s">
        <v>48</v>
      </c>
      <c r="K56" s="21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D57" s="26" t="s">
        <v>40</v>
      </c>
      <c r="E57" s="17" t="s">
        <v>49</v>
      </c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11" t="s">
        <v>59</v>
      </c>
      <c r="C64" s="11"/>
      <c r="D64" s="11"/>
      <c r="E64" s="11"/>
      <c r="F64" s="11"/>
      <c r="G64" s="24"/>
      <c r="H64" s="11"/>
      <c r="I64" s="11"/>
      <c r="J64" s="24"/>
      <c r="K64" s="24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11" t="s">
        <v>58</v>
      </c>
      <c r="C65" s="8"/>
      <c r="D65" s="11"/>
      <c r="E65" s="11"/>
      <c r="F65" s="11"/>
      <c r="G65" s="24"/>
      <c r="H65" s="11"/>
      <c r="I65" s="11"/>
      <c r="J65" s="24"/>
      <c r="K65" s="24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F13:F17"/>
  </mergeCells>
  <phoneticPr fontId="0"/>
  <hyperlinks>
    <hyperlink ref="J15" r:id="rId1"/>
    <hyperlink ref="J16" r:id="rId2"/>
    <hyperlink ref="E15" r:id="rId3" display="mailto:sri@east-wind.de"/>
    <hyperlink ref="E16" r:id="rId4" display="http://www.east-wind.de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2012-08-20T10:18:18Z</dcterms:modified>
</cp:coreProperties>
</file>