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QUOTE!$A$1:$L$85</definedName>
  </definedNames>
  <calcPr calcId="145621"/>
</workbook>
</file>

<file path=xl/calcChain.xml><?xml version="1.0" encoding="utf-8"?>
<calcChain xmlns="http://schemas.openxmlformats.org/spreadsheetml/2006/main">
  <c r="T56" i="1" l="1"/>
  <c r="P12" i="1"/>
  <c r="P14" i="1"/>
  <c r="P13" i="1"/>
  <c r="I47" i="1"/>
  <c r="O25" i="1" l="1"/>
  <c r="O26" i="1"/>
  <c r="O27" i="1"/>
  <c r="Q27" i="1" s="1"/>
  <c r="O28" i="1"/>
  <c r="O29" i="1"/>
  <c r="O30" i="1"/>
  <c r="Q30" i="1" s="1"/>
  <c r="O31" i="1"/>
  <c r="O32" i="1"/>
  <c r="O33" i="1"/>
  <c r="O34" i="1"/>
  <c r="O35" i="1"/>
  <c r="O36" i="1"/>
  <c r="Q36" i="1" s="1"/>
  <c r="O37" i="1"/>
  <c r="O38" i="1"/>
  <c r="O39" i="1"/>
  <c r="Q39" i="1" s="1"/>
  <c r="O40" i="1"/>
  <c r="O41" i="1"/>
  <c r="O42" i="1"/>
  <c r="Q42" i="1" s="1"/>
  <c r="O24" i="1"/>
  <c r="O23" i="1"/>
  <c r="O22" i="1"/>
  <c r="M42" i="1"/>
  <c r="M39" i="1"/>
  <c r="M36" i="1"/>
  <c r="Q33" i="1"/>
  <c r="T33" i="1" s="1"/>
  <c r="M33" i="1"/>
  <c r="M30" i="1"/>
  <c r="M27" i="1"/>
  <c r="M24" i="1"/>
  <c r="T36" i="1" l="1"/>
  <c r="I36" i="1"/>
  <c r="K36" i="1" s="1"/>
  <c r="T39" i="1"/>
  <c r="I39" i="1"/>
  <c r="K39" i="1" s="1"/>
  <c r="T27" i="1"/>
  <c r="I27" i="1"/>
  <c r="K27" i="1" s="1"/>
  <c r="T42" i="1"/>
  <c r="I42" i="1"/>
  <c r="K42" i="1" s="1"/>
  <c r="T30" i="1"/>
  <c r="I30" i="1"/>
  <c r="K30" i="1" s="1"/>
  <c r="I33" i="1"/>
  <c r="K33" i="1" s="1"/>
  <c r="R41" i="1"/>
  <c r="R38" i="1"/>
  <c r="R35" i="1"/>
  <c r="R32" i="1"/>
  <c r="R29" i="1"/>
  <c r="R26" i="1"/>
  <c r="R23" i="1"/>
  <c r="P41" i="1"/>
  <c r="P38" i="1"/>
  <c r="P35" i="1"/>
  <c r="P32" i="1"/>
  <c r="P29" i="1"/>
  <c r="P26" i="1"/>
  <c r="P23" i="1"/>
  <c r="Q41" i="1"/>
  <c r="I40" i="1" s="1"/>
  <c r="N41" i="1"/>
  <c r="M41" i="1"/>
  <c r="N38" i="1"/>
  <c r="M38" i="1"/>
  <c r="N35" i="1"/>
  <c r="M35" i="1"/>
  <c r="N32" i="1"/>
  <c r="M32" i="1"/>
  <c r="Q29" i="1"/>
  <c r="I28" i="1" s="1"/>
  <c r="N29" i="1"/>
  <c r="M29" i="1"/>
  <c r="N26" i="1"/>
  <c r="M26" i="1"/>
  <c r="N23" i="1"/>
  <c r="Q24" i="1"/>
  <c r="M23" i="1"/>
  <c r="U42" i="1" l="1"/>
  <c r="T24" i="1"/>
  <c r="I24" i="1"/>
  <c r="K24" i="1" s="1"/>
  <c r="K56" i="1" s="1"/>
  <c r="Q23" i="1"/>
  <c r="I22" i="1" s="1"/>
  <c r="T41" i="1"/>
  <c r="T29" i="1"/>
  <c r="U30" i="1" s="1"/>
  <c r="Q32" i="1"/>
  <c r="Q26" i="1"/>
  <c r="Q38" i="1"/>
  <c r="Q35" i="1"/>
  <c r="Q40" i="1"/>
  <c r="S40" i="1" s="1"/>
  <c r="T23" i="1" l="1"/>
  <c r="U24" i="1" s="1"/>
  <c r="T26" i="1"/>
  <c r="U27" i="1" s="1"/>
  <c r="I25" i="1"/>
  <c r="T32" i="1"/>
  <c r="U33" i="1" s="1"/>
  <c r="I31" i="1"/>
  <c r="T35" i="1"/>
  <c r="U36" i="1" s="1"/>
  <c r="I34" i="1"/>
  <c r="T38" i="1"/>
  <c r="U39" i="1" s="1"/>
  <c r="I37" i="1"/>
  <c r="Q37" i="1"/>
  <c r="Q34" i="1"/>
  <c r="Q31" i="1"/>
  <c r="Q28" i="1"/>
  <c r="Q25" i="1"/>
  <c r="Q22" i="1"/>
  <c r="M37" i="1"/>
  <c r="T44" i="1" l="1"/>
  <c r="S22" i="1"/>
  <c r="S31" i="1"/>
  <c r="S25" i="1"/>
  <c r="S34" i="1"/>
  <c r="S28" i="1"/>
  <c r="S37" i="1"/>
  <c r="K60" i="1" l="1"/>
  <c r="K62" i="1" s="1"/>
  <c r="S44" i="1"/>
  <c r="S46" i="1" l="1"/>
  <c r="T45" i="1"/>
</calcChain>
</file>

<file path=xl/sharedStrings.xml><?xml version="1.0" encoding="utf-8"?>
<sst xmlns="http://schemas.openxmlformats.org/spreadsheetml/2006/main" count="154" uniqueCount="128">
  <si>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</si>
  <si>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</si>
  <si>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</si>
  <si>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</si>
  <si>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</si>
  <si>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</si>
  <si>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</si>
  <si>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</si>
  <si>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</si>
  <si>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</si>
  <si>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</si>
  <si>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</si>
  <si>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</si>
  <si>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</si>
  <si>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</si>
  <si>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</si>
  <si>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</si>
  <si>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</si>
  <si>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</si>
  <si>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</si>
  <si>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</si>
  <si>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</si>
  <si>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</si>
  <si>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</si>
  <si>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</si>
  <si>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</si>
  <si>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</si>
  <si>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</si>
  <si>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</si>
  <si>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</si>
  <si>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</si>
  <si>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</si>
  <si>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</si>
  <si>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</si>
  <si>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</si>
  <si>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</si>
  <si>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</si>
  <si>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</si>
  <si>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</si>
  <si>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</si>
  <si>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</si>
  <si>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</si>
  <si>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</si>
  <si>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</si>
  <si>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</si>
  <si>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</si>
  <si>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</si>
  <si>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</si>
  <si>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</si>
  <si>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</si>
  <si>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</si>
  <si>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</si>
  <si>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</si>
  <si>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</si>
  <si>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</si>
  <si>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</si>
  <si>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</si>
  <si>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30 days from invoice date</t>
  </si>
  <si>
    <t>Q2012RH292</t>
  </si>
  <si>
    <t>Murat Bayram</t>
  </si>
  <si>
    <t>HTG / ENTEK TEKNİK A.S.</t>
  </si>
  <si>
    <t>Cevizli Mah. Tansel Cad.</t>
  </si>
  <si>
    <t>No:18 Maltepe / ISTANBUL</t>
  </si>
  <si>
    <t>Tel: 0 216 459 8660</t>
  </si>
  <si>
    <t>Fax: 0 216 459 8370</t>
  </si>
  <si>
    <t xml:space="preserve">[mailto:murat.bayram@entekteknik.com] </t>
  </si>
  <si>
    <t>Item No</t>
    <phoneticPr fontId="2"/>
  </si>
  <si>
    <t>Production No</t>
    <phoneticPr fontId="2"/>
  </si>
  <si>
    <t>Existing Model No</t>
    <phoneticPr fontId="2"/>
  </si>
  <si>
    <t>Range</t>
    <phoneticPr fontId="2"/>
  </si>
  <si>
    <t>Replaced Model No</t>
    <phoneticPr fontId="2"/>
  </si>
  <si>
    <t>300mm</t>
    <phoneticPr fontId="2"/>
  </si>
  <si>
    <t>R-5L924-41-031</t>
    <phoneticPr fontId="2"/>
  </si>
  <si>
    <t>KFLB12Z-3111N3X03B3-M7</t>
    <phoneticPr fontId="2"/>
  </si>
  <si>
    <t>R-5L924-41-041</t>
    <phoneticPr fontId="2"/>
  </si>
  <si>
    <t>R-5L924-41-051</t>
    <phoneticPr fontId="2"/>
  </si>
  <si>
    <t>KFLB12Z-3111H4X03B3-M7</t>
    <phoneticPr fontId="2"/>
  </si>
  <si>
    <t>R-5L924-41-061</t>
    <phoneticPr fontId="2"/>
  </si>
  <si>
    <t>KFLB12Z-5111H5X03B3-M7</t>
    <phoneticPr fontId="2"/>
  </si>
  <si>
    <t>KFPA13-01020B3T-M7</t>
  </si>
  <si>
    <t>R-5L926-41-031</t>
  </si>
  <si>
    <t>R-5L924-41-021</t>
  </si>
  <si>
    <t>KFLB12Z-3111N3X03B3-M7</t>
  </si>
  <si>
    <t>KFLB12Z-610311EA7B3-M679</t>
  </si>
  <si>
    <t>KFLB12Z-610311MC7B3-M679</t>
  </si>
  <si>
    <t>KFLB12Z-610311ME7B3-M679</t>
  </si>
  <si>
    <t>Training session</t>
  </si>
  <si>
    <t>Here is total cost for 2 days training :</t>
  </si>
  <si>
    <t>day1 : Japan -&gt; Turkey</t>
  </si>
  <si>
    <t>day2~day3 : Training</t>
  </si>
  <si>
    <t>day4 : Turkey -&gt; Japan</t>
  </si>
  <si>
    <t>file:</t>
  </si>
  <si>
    <t>AEU-12-197 V93-7713-00 LIST ENTEK KFL REPLACEMENT</t>
  </si>
  <si>
    <t>FCA Japan</t>
  </si>
  <si>
    <t>R-48138-41-111</t>
  </si>
  <si>
    <t>KFLB12Z-3151N33XXB3-M7</t>
  </si>
  <si>
    <t>600mm</t>
  </si>
  <si>
    <t>KFLB12-610651EA4B3-M679</t>
  </si>
  <si>
    <t>1day = JPY100,000- = USD1,250.00- per person at this moment</t>
  </si>
  <si>
    <t>ex)</t>
  </si>
  <si>
    <t>USD5,000.00- + actual base of (flight ticket + accomodation + in-land transportation,etc)</t>
  </si>
  <si>
    <t>margin Entek</t>
  </si>
  <si>
    <t>List in Yen</t>
  </si>
  <si>
    <t>ATP</t>
  </si>
  <si>
    <t>Cost in Euro</t>
  </si>
  <si>
    <t>AEU Margin</t>
  </si>
  <si>
    <t>NSP to Entek</t>
  </si>
  <si>
    <t>NSP End-User</t>
  </si>
  <si>
    <t>Target</t>
  </si>
  <si>
    <t>Euro</t>
  </si>
  <si>
    <t>AEU:</t>
  </si>
  <si>
    <t>REV3</t>
  </si>
  <si>
    <t>Quo No : AEU-12-197</t>
  </si>
  <si>
    <t>(1)special TP for KFLB and KFPA</t>
  </si>
  <si>
    <t>KFLB : 0.29</t>
  </si>
  <si>
    <t>KFPA : 0.29</t>
  </si>
  <si>
    <t>(2)pls separate your PO in two,</t>
  </si>
  <si>
    <t>one is for KFLB&amp;KFPA, another is for training.</t>
  </si>
  <si>
    <t>and regarding training fee, pls control the price becoming JPY100,000/day to be end user's price.</t>
  </si>
  <si>
    <t>AAC to AEU : JPY70,000-/day</t>
  </si>
  <si>
    <t>AEU to Entek : JPY85,000-/day</t>
  </si>
  <si>
    <t>Entek to End User : JPY100,000-/day</t>
  </si>
  <si>
    <t>Old price:</t>
  </si>
  <si>
    <t>1day = 1000€- per person to customer</t>
  </si>
  <si>
    <t>4,000 euros to customer- + actual base of (flight ticket + accommodation + in-land transportation, etc)</t>
  </si>
  <si>
    <t>Condition to new price : Entek takes +20% max margin on 53713 euros  ==&gt; 67142 EUROS To end-user</t>
  </si>
  <si>
    <t>To entek from Azbil Europe : 850€</t>
  </si>
  <si>
    <t>22/10/102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</si>
</sst>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72" formatCode="_-* #,##0.00\ [$€-40C]_-;\-* #,##0.00\ [$€-40C]_-;_-* &quot;-&quot;??\ [$€-40C]_-;_-@_-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0"/>
      <color rgb="FF00008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165" fontId="6" fillId="0" borderId="4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center" vertical="center"/>
      <protection locked="0"/>
    </xf>
    <xf numFmtId="40" fontId="9" fillId="0" borderId="0" xfId="2" applyFont="1" applyBorder="1" applyAlignment="1" applyProtection="1">
      <alignment horizontal="center" vertical="center"/>
      <protection locked="0"/>
    </xf>
    <xf numFmtId="40" fontId="3" fillId="0" borderId="0" xfId="2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9" fillId="0" borderId="4" xfId="3" applyBorder="1"/>
    <xf numFmtId="0" fontId="9" fillId="0" borderId="4" xfId="0" applyFont="1" applyBorder="1" applyAlignment="1">
      <alignment horizontal="center" vertical="center"/>
    </xf>
    <xf numFmtId="168" fontId="9" fillId="0" borderId="4" xfId="0" applyNumberFormat="1" applyFont="1" applyBorder="1" applyAlignment="1">
      <alignment horizontal="right" vertical="center"/>
    </xf>
    <xf numFmtId="44" fontId="9" fillId="0" borderId="0" xfId="4" applyFont="1"/>
    <xf numFmtId="44" fontId="9" fillId="0" borderId="0" xfId="4" applyFont="1" applyBorder="1" applyAlignment="1" applyProtection="1">
      <alignment horizontal="center" vertical="center"/>
      <protection locked="0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9" fontId="9" fillId="0" borderId="0" xfId="3" applyNumberFormat="1"/>
    <xf numFmtId="9" fontId="4" fillId="0" borderId="0" xfId="0" applyNumberFormat="1" applyFont="1" applyAlignment="1">
      <alignment vertical="center"/>
    </xf>
    <xf numFmtId="9" fontId="6" fillId="0" borderId="0" xfId="5" applyFont="1" applyAlignment="1">
      <alignment vertical="center"/>
    </xf>
    <xf numFmtId="0" fontId="19" fillId="0" borderId="0" xfId="3" applyFont="1"/>
    <xf numFmtId="9" fontId="19" fillId="0" borderId="0" xfId="3" applyNumberFormat="1" applyFont="1"/>
    <xf numFmtId="0" fontId="19" fillId="0" borderId="0" xfId="0" applyFont="1" applyAlignment="1">
      <alignment vertical="center"/>
    </xf>
    <xf numFmtId="9" fontId="19" fillId="0" borderId="0" xfId="5" applyFont="1" applyAlignment="1">
      <alignment vertical="center"/>
    </xf>
    <xf numFmtId="44" fontId="19" fillId="0" borderId="0" xfId="4" applyFont="1"/>
    <xf numFmtId="0" fontId="19" fillId="0" borderId="0" xfId="3" applyFont="1" applyAlignment="1">
      <alignment horizontal="center"/>
    </xf>
    <xf numFmtId="44" fontId="19" fillId="0" borderId="0" xfId="4" applyFont="1" applyBorder="1" applyAlignment="1" applyProtection="1">
      <alignment horizontal="center" vertical="center"/>
      <protection locked="0"/>
    </xf>
    <xf numFmtId="168" fontId="19" fillId="0" borderId="0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4" fontId="9" fillId="0" borderId="0" xfId="3" applyNumberFormat="1"/>
    <xf numFmtId="172" fontId="4" fillId="0" borderId="0" xfId="0" applyNumberFormat="1" applyFont="1" applyAlignment="1">
      <alignment vertical="center"/>
    </xf>
  </cellXfs>
  <cellStyles count="6">
    <cellStyle name="Airlitec" xfId="3"/>
    <cellStyle name="Lien hypertexte" xfId="1" builtinId="8"/>
    <cellStyle name="Milliers" xfId="2" builtinId="3"/>
    <cellStyle name="Monétaire" xfId="4" builtinId="4"/>
    <cellStyle name="Normal" xfId="0" builtinId="0"/>
    <cellStyle name="Pourcentage" xfId="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[mailto:murat.bayram@entekteknik.com]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W92"/>
  <sheetViews>
    <sheetView tabSelected="1" zoomScaleNormal="100" workbookViewId="0">
      <selection activeCell="K8" sqref="K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16.75" style="1" customWidth="1"/>
    <col min="5" max="5" width="25.875" style="1" customWidth="1"/>
    <col min="6" max="6" width="7.625" style="1" customWidth="1"/>
    <col min="7" max="7" width="26.625" style="1" customWidth="1"/>
    <col min="8" max="8" width="5.375" style="95" bestFit="1" customWidth="1"/>
    <col min="9" max="9" width="16.875" style="1" bestFit="1" customWidth="1"/>
    <col min="10" max="10" width="1.375" style="1" customWidth="1"/>
    <col min="11" max="11" width="12.25" style="1" customWidth="1"/>
    <col min="12" max="12" width="13.875" style="1" customWidth="1"/>
    <col min="13" max="13" width="15.375" style="75" bestFit="1" customWidth="1"/>
    <col min="14" max="14" width="9" style="75" customWidth="1"/>
    <col min="15" max="15" width="10.5" style="75" customWidth="1"/>
    <col min="16" max="16" width="11.625" style="75" customWidth="1"/>
    <col min="17" max="17" width="10.625" style="75" customWidth="1"/>
    <col min="18" max="18" width="11.875" style="75" customWidth="1"/>
    <col min="19" max="19" width="12" style="75" customWidth="1"/>
    <col min="20" max="20" width="11.625" style="75" customWidth="1"/>
    <col min="21" max="231" width="9" style="75" customWidth="1"/>
    <col min="232" max="16384" width="9" style="1"/>
  </cols>
  <sheetData>
    <row r="1" spans="1:231" ht="4.9000000000000004" customHeight="1">
      <c r="K1" s="2"/>
      <c r="L1" s="2"/>
    </row>
    <row r="2" spans="1:231" ht="19.899999999999999" customHeight="1">
      <c r="A2" s="9" t="s">
        <v>52</v>
      </c>
      <c r="B2" s="9"/>
      <c r="C2" s="9"/>
      <c r="D2" s="9"/>
      <c r="E2" s="9"/>
      <c r="G2" s="20" t="s">
        <v>25</v>
      </c>
      <c r="H2" s="96"/>
      <c r="I2" s="28" t="s">
        <v>111</v>
      </c>
      <c r="J2" s="29" t="s">
        <v>25</v>
      </c>
      <c r="K2" s="10" t="s">
        <v>20</v>
      </c>
      <c r="L2" s="2"/>
      <c r="M2" s="117" t="s">
        <v>112</v>
      </c>
    </row>
    <row r="3" spans="1:231" ht="4.9000000000000004" customHeight="1">
      <c r="A3" s="3"/>
      <c r="B3" s="3"/>
      <c r="C3" s="3"/>
      <c r="D3" s="3"/>
      <c r="E3" s="3"/>
      <c r="F3" s="3"/>
      <c r="G3" s="3"/>
      <c r="H3" s="97"/>
      <c r="I3" s="3"/>
      <c r="J3" s="3"/>
      <c r="K3" s="3"/>
      <c r="L3" s="3"/>
      <c r="M3" s="117"/>
    </row>
    <row r="4" spans="1:231" s="4" customFormat="1" ht="15" customHeight="1">
      <c r="A4" s="131" t="s">
        <v>21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17" t="s">
        <v>113</v>
      </c>
      <c r="N4" s="76"/>
      <c r="O4" s="76"/>
      <c r="P4" s="76"/>
      <c r="Q4" s="76"/>
      <c r="R4" s="76"/>
      <c r="S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</row>
    <row r="5" spans="1:231" s="4" customFormat="1" ht="15" customHeight="1">
      <c r="A5" s="132" t="s">
        <v>22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17" t="s">
        <v>114</v>
      </c>
      <c r="N5" s="76"/>
      <c r="O5" s="76"/>
      <c r="P5" s="76"/>
      <c r="Q5" s="76"/>
      <c r="R5" s="76"/>
      <c r="S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</row>
    <row r="6" spans="1:231" s="4" customFormat="1" ht="15.75" customHeight="1">
      <c r="A6" s="17"/>
      <c r="C6" s="21"/>
      <c r="D6" s="92"/>
      <c r="E6" s="30"/>
      <c r="F6" s="30"/>
      <c r="G6" s="30"/>
      <c r="H6" s="37"/>
      <c r="J6" s="30"/>
      <c r="K6" s="32"/>
      <c r="L6" s="30"/>
      <c r="M6" s="117" t="s">
        <v>115</v>
      </c>
      <c r="N6" s="76"/>
      <c r="O6" s="76"/>
      <c r="P6" s="76"/>
      <c r="Q6" s="76"/>
      <c r="R6" s="76"/>
      <c r="S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</row>
    <row r="7" spans="1:231" ht="15.75" customHeight="1">
      <c r="A7" s="17"/>
      <c r="B7" s="33" t="s">
        <v>12</v>
      </c>
      <c r="C7" s="21"/>
      <c r="D7" s="92" t="s">
        <v>59</v>
      </c>
      <c r="F7" s="21"/>
      <c r="G7" s="21"/>
      <c r="H7" s="37"/>
      <c r="I7" s="33" t="s">
        <v>1</v>
      </c>
      <c r="J7" s="17"/>
      <c r="K7" s="70" t="s">
        <v>127</v>
      </c>
      <c r="L7" s="21"/>
      <c r="M7" s="117"/>
    </row>
    <row r="8" spans="1:231" ht="15.75" customHeight="1">
      <c r="A8" s="17"/>
      <c r="B8" s="21"/>
      <c r="C8" s="21"/>
      <c r="D8" s="92" t="s">
        <v>60</v>
      </c>
      <c r="F8" s="21"/>
      <c r="G8" s="33"/>
      <c r="H8" s="37"/>
      <c r="I8" s="17"/>
      <c r="J8" s="17"/>
      <c r="K8" s="17"/>
      <c r="L8" s="21"/>
      <c r="M8" s="117" t="s">
        <v>116</v>
      </c>
    </row>
    <row r="9" spans="1:231" ht="15.75" customHeight="1">
      <c r="A9" s="17"/>
      <c r="B9" s="21"/>
      <c r="C9" s="21"/>
      <c r="D9" s="92" t="s">
        <v>61</v>
      </c>
      <c r="F9" s="21"/>
      <c r="G9" s="33"/>
      <c r="H9" s="37"/>
      <c r="I9" s="17"/>
      <c r="K9" s="17"/>
      <c r="L9" s="21"/>
      <c r="M9" s="117" t="s">
        <v>117</v>
      </c>
    </row>
    <row r="10" spans="1:231" ht="15.75" customHeight="1">
      <c r="A10" s="17"/>
      <c r="B10" s="21"/>
      <c r="C10" s="21"/>
      <c r="D10" s="92" t="s">
        <v>62</v>
      </c>
      <c r="F10" s="21"/>
      <c r="G10" s="21"/>
      <c r="H10" s="37"/>
      <c r="I10" s="20" t="s">
        <v>13</v>
      </c>
      <c r="K10" s="17"/>
      <c r="L10" s="35"/>
      <c r="M10" s="117" t="s">
        <v>118</v>
      </c>
    </row>
    <row r="11" spans="1:231" ht="15.75" customHeight="1">
      <c r="A11" s="17"/>
      <c r="B11" s="72" t="s">
        <v>24</v>
      </c>
      <c r="C11" s="21"/>
      <c r="D11" s="92" t="s">
        <v>63</v>
      </c>
      <c r="E11" s="8"/>
      <c r="F11" s="21"/>
      <c r="G11" s="17"/>
      <c r="H11" s="96"/>
      <c r="I11" s="20" t="s">
        <v>14</v>
      </c>
      <c r="J11" s="20"/>
      <c r="K11" s="34" t="s">
        <v>58</v>
      </c>
      <c r="L11" s="21"/>
      <c r="M11" s="117" t="s">
        <v>99</v>
      </c>
    </row>
    <row r="12" spans="1:231" ht="15.75" customHeight="1">
      <c r="A12" s="17"/>
      <c r="B12" s="72" t="s">
        <v>27</v>
      </c>
      <c r="C12" s="21"/>
      <c r="D12" s="92" t="s">
        <v>64</v>
      </c>
      <c r="E12" s="8"/>
      <c r="F12" s="21"/>
      <c r="G12" s="17"/>
      <c r="H12" s="96"/>
      <c r="I12" s="20" t="s">
        <v>6</v>
      </c>
      <c r="J12" s="21"/>
      <c r="K12" s="21" t="s">
        <v>51</v>
      </c>
      <c r="L12" s="21"/>
      <c r="M12" s="117" t="s">
        <v>119</v>
      </c>
      <c r="P12" s="134">
        <f>70000/100</f>
        <v>700</v>
      </c>
    </row>
    <row r="13" spans="1:231" ht="15.75" customHeight="1">
      <c r="A13" s="17"/>
      <c r="B13" s="72" t="s">
        <v>26</v>
      </c>
      <c r="C13" s="21"/>
      <c r="D13" s="92"/>
      <c r="E13" s="8"/>
      <c r="F13" s="21"/>
      <c r="G13" s="17"/>
      <c r="H13" s="96"/>
      <c r="I13" s="20" t="s">
        <v>49</v>
      </c>
      <c r="J13" s="21"/>
      <c r="K13" s="73" t="s">
        <v>45</v>
      </c>
      <c r="L13" s="21"/>
      <c r="M13" s="117" t="s">
        <v>120</v>
      </c>
      <c r="P13" s="134">
        <f>85000/100</f>
        <v>850</v>
      </c>
    </row>
    <row r="14" spans="1:231" ht="15.75" customHeight="1">
      <c r="A14" s="17"/>
      <c r="B14" s="72" t="s">
        <v>44</v>
      </c>
      <c r="C14" s="17"/>
      <c r="D14" s="92" t="s">
        <v>65</v>
      </c>
      <c r="E14" s="8"/>
      <c r="F14" s="21"/>
      <c r="G14" s="17"/>
      <c r="H14" s="96"/>
      <c r="I14" s="20" t="s">
        <v>26</v>
      </c>
      <c r="K14" s="77" t="s">
        <v>50</v>
      </c>
      <c r="L14" s="21"/>
      <c r="M14" s="117" t="s">
        <v>121</v>
      </c>
      <c r="P14" s="134">
        <f>100000/100</f>
        <v>1000</v>
      </c>
    </row>
    <row r="15" spans="1:231" ht="15.75" customHeight="1">
      <c r="A15" s="17"/>
      <c r="B15" s="74" t="s">
        <v>46</v>
      </c>
      <c r="C15" s="17"/>
      <c r="D15" s="92"/>
      <c r="E15" s="8"/>
      <c r="F15" s="21"/>
      <c r="G15" s="17"/>
      <c r="H15" s="96"/>
      <c r="I15" s="20" t="s">
        <v>44</v>
      </c>
      <c r="K15" s="79" t="s">
        <v>56</v>
      </c>
      <c r="L15" s="21"/>
      <c r="M15" s="116"/>
    </row>
    <row r="16" spans="1:231" ht="15.75" customHeight="1">
      <c r="A16" s="17"/>
      <c r="B16" s="74"/>
      <c r="C16" s="17"/>
      <c r="D16" s="78"/>
      <c r="E16" s="21"/>
      <c r="F16" s="21"/>
      <c r="G16" s="17"/>
      <c r="H16" s="96"/>
      <c r="I16" s="20" t="s">
        <v>46</v>
      </c>
      <c r="J16" s="21"/>
      <c r="K16" s="80" t="s">
        <v>53</v>
      </c>
      <c r="L16" s="21"/>
      <c r="M16" s="75" t="s">
        <v>91</v>
      </c>
      <c r="N16" s="75" t="s">
        <v>92</v>
      </c>
    </row>
    <row r="17" spans="1:21" ht="15.75" customHeight="1">
      <c r="A17" s="17"/>
      <c r="B17" s="74"/>
      <c r="C17" s="17"/>
      <c r="D17" s="36"/>
      <c r="E17" s="21"/>
      <c r="F17" s="21"/>
      <c r="G17" s="17"/>
      <c r="H17" s="96"/>
      <c r="I17" s="17"/>
      <c r="J17" s="21"/>
      <c r="K17" s="8"/>
      <c r="L17" s="21"/>
    </row>
    <row r="18" spans="1:21" ht="15.75" customHeight="1" thickBot="1">
      <c r="A18" s="17"/>
      <c r="B18" s="109" t="s">
        <v>66</v>
      </c>
      <c r="C18" s="109"/>
      <c r="D18" s="109" t="s">
        <v>67</v>
      </c>
      <c r="E18" s="109" t="s">
        <v>68</v>
      </c>
      <c r="F18" s="109" t="s">
        <v>69</v>
      </c>
      <c r="G18" s="109" t="s">
        <v>70</v>
      </c>
      <c r="H18" s="110" t="s">
        <v>8</v>
      </c>
      <c r="I18" s="111" t="s">
        <v>11</v>
      </c>
      <c r="J18" s="60"/>
      <c r="K18" s="60" t="s">
        <v>9</v>
      </c>
      <c r="L18" s="56" t="s">
        <v>10</v>
      </c>
      <c r="P18" s="75" t="s">
        <v>110</v>
      </c>
      <c r="Q18" s="121">
        <v>0.32</v>
      </c>
      <c r="R18" s="121">
        <v>0.25</v>
      </c>
    </row>
    <row r="19" spans="1:21" ht="15.75" customHeight="1">
      <c r="A19" s="17"/>
      <c r="B19" s="37" t="s">
        <v>0</v>
      </c>
      <c r="C19" s="37"/>
      <c r="D19" s="30" t="s">
        <v>0</v>
      </c>
      <c r="E19" s="38"/>
      <c r="F19" s="37"/>
      <c r="G19" s="37"/>
      <c r="H19" s="37"/>
      <c r="I19" s="44" t="s">
        <v>3</v>
      </c>
      <c r="J19" s="45"/>
      <c r="K19" s="45" t="s">
        <v>3</v>
      </c>
      <c r="L19" s="12" t="s">
        <v>15</v>
      </c>
    </row>
    <row r="20" spans="1:21" s="38" customFormat="1" ht="15.75" customHeight="1">
      <c r="B20" s="92"/>
      <c r="C20" s="92"/>
      <c r="D20" s="92"/>
      <c r="E20" s="92"/>
      <c r="F20" s="92"/>
      <c r="G20" s="93"/>
      <c r="H20" s="93"/>
      <c r="I20" s="92"/>
      <c r="J20" s="92"/>
      <c r="K20" s="92"/>
      <c r="L20" s="83"/>
      <c r="O20" s="119" t="s">
        <v>109</v>
      </c>
      <c r="P20" s="119"/>
      <c r="Q20" s="119" t="s">
        <v>109</v>
      </c>
      <c r="R20" s="119"/>
      <c r="S20" s="119" t="s">
        <v>109</v>
      </c>
    </row>
    <row r="21" spans="1:21" s="38" customFormat="1" ht="15.75" customHeight="1">
      <c r="B21" s="92"/>
      <c r="C21" s="92"/>
      <c r="D21" s="92"/>
      <c r="E21" s="92"/>
      <c r="F21" s="92"/>
      <c r="G21" s="92"/>
      <c r="H21" s="93"/>
      <c r="I21" s="92"/>
      <c r="J21" s="92"/>
      <c r="K21" s="93"/>
      <c r="M21" s="38" t="s">
        <v>102</v>
      </c>
      <c r="N21" s="38" t="s">
        <v>103</v>
      </c>
      <c r="O21" s="38" t="s">
        <v>104</v>
      </c>
      <c r="P21" s="38" t="s">
        <v>105</v>
      </c>
      <c r="Q21" s="38" t="s">
        <v>106</v>
      </c>
      <c r="R21" s="38" t="s">
        <v>101</v>
      </c>
      <c r="S21" s="38" t="s">
        <v>107</v>
      </c>
    </row>
    <row r="22" spans="1:21" s="38" customFormat="1" ht="15.75" customHeight="1">
      <c r="B22" s="93">
        <v>1</v>
      </c>
      <c r="C22" s="92"/>
      <c r="D22" s="92" t="s">
        <v>81</v>
      </c>
      <c r="E22" s="92" t="s">
        <v>82</v>
      </c>
      <c r="F22" s="92" t="s">
        <v>71</v>
      </c>
      <c r="G22" s="92" t="s">
        <v>83</v>
      </c>
      <c r="H22" s="93">
        <v>1</v>
      </c>
      <c r="I22" s="112">
        <f>ROUND(Q23,0)</f>
        <v>8519</v>
      </c>
      <c r="J22" s="112"/>
      <c r="K22" s="113"/>
      <c r="L22" s="114">
        <v>12</v>
      </c>
      <c r="M22" s="92">
        <v>1816000</v>
      </c>
      <c r="N22" s="38">
        <v>0.31900000000000001</v>
      </c>
      <c r="O22" s="38">
        <f>M22*N22/100</f>
        <v>5793.04</v>
      </c>
      <c r="P22" s="82">
        <v>0.4</v>
      </c>
      <c r="Q22" s="38">
        <f t="shared" ref="Q22:Q42" si="0">O22/(1-P22)</f>
        <v>9655.0666666666675</v>
      </c>
      <c r="R22" s="82">
        <v>0.28000000000000003</v>
      </c>
      <c r="S22" s="38">
        <f>Q22/(1-R22)</f>
        <v>13409.814814814816</v>
      </c>
    </row>
    <row r="23" spans="1:21" s="38" customFormat="1" ht="15.75" customHeight="1">
      <c r="B23" s="93"/>
      <c r="C23" s="92"/>
      <c r="D23" s="92"/>
      <c r="E23" s="92"/>
      <c r="F23" s="92"/>
      <c r="G23" s="92"/>
      <c r="H23" s="93"/>
      <c r="I23" s="112"/>
      <c r="J23" s="112"/>
      <c r="K23" s="113"/>
      <c r="L23" s="115"/>
      <c r="M23" s="92">
        <f>M22</f>
        <v>1816000</v>
      </c>
      <c r="N23" s="92">
        <f t="shared" ref="N23" si="1">N22</f>
        <v>0.31900000000000001</v>
      </c>
      <c r="O23" s="38">
        <f>M23*N23/100</f>
        <v>5793.04</v>
      </c>
      <c r="P23" s="120">
        <f>$Q$18</f>
        <v>0.32</v>
      </c>
      <c r="Q23" s="38">
        <f t="shared" si="0"/>
        <v>8519.176470588236</v>
      </c>
      <c r="R23" s="120">
        <f>$R$18</f>
        <v>0.25</v>
      </c>
      <c r="T23" s="38">
        <f>Q23/(1-R23)</f>
        <v>11358.901960784315</v>
      </c>
    </row>
    <row r="24" spans="1:21" s="38" customFormat="1" ht="15.75" customHeight="1">
      <c r="B24" s="93"/>
      <c r="C24" s="92"/>
      <c r="D24" s="92"/>
      <c r="E24" s="92"/>
      <c r="F24" s="92"/>
      <c r="G24" s="92"/>
      <c r="H24" s="128">
        <v>1</v>
      </c>
      <c r="I24" s="127">
        <f>Q24</f>
        <v>7744.7058823529414</v>
      </c>
      <c r="J24" s="112"/>
      <c r="K24" s="129">
        <f>H24*I24</f>
        <v>7744.7058823529414</v>
      </c>
      <c r="L24" s="115"/>
      <c r="M24" s="123">
        <f>M23</f>
        <v>1816000</v>
      </c>
      <c r="N24" s="123">
        <v>0.28999999999999998</v>
      </c>
      <c r="O24" s="38">
        <f>M24*N24/100</f>
        <v>5266.4</v>
      </c>
      <c r="P24" s="124">
        <v>0.32</v>
      </c>
      <c r="Q24" s="125">
        <f t="shared" ref="Q24" si="2">O24/(1-P24)</f>
        <v>7744.7058823529414</v>
      </c>
      <c r="R24" s="124">
        <v>0.2</v>
      </c>
      <c r="S24" s="125"/>
      <c r="T24" s="125">
        <f>Q24/(1-R24)</f>
        <v>9680.8823529411766</v>
      </c>
      <c r="U24" s="126">
        <f>T24/T23-1</f>
        <v>-0.14772727272727282</v>
      </c>
    </row>
    <row r="25" spans="1:21" s="38" customFormat="1" ht="15.75" customHeight="1">
      <c r="B25" s="93">
        <v>2</v>
      </c>
      <c r="C25" s="92"/>
      <c r="D25" s="92" t="s">
        <v>72</v>
      </c>
      <c r="E25" s="92" t="s">
        <v>73</v>
      </c>
      <c r="F25" s="92" t="s">
        <v>71</v>
      </c>
      <c r="G25" s="92" t="s">
        <v>83</v>
      </c>
      <c r="H25" s="93">
        <v>1</v>
      </c>
      <c r="I25" s="112">
        <f>ROUND(Q26,0)</f>
        <v>8519</v>
      </c>
      <c r="J25" s="112"/>
      <c r="K25" s="113"/>
      <c r="L25" s="114">
        <v>12</v>
      </c>
      <c r="M25" s="92">
        <v>1816000</v>
      </c>
      <c r="N25" s="38">
        <v>0.31900000000000001</v>
      </c>
      <c r="O25" s="38">
        <f t="shared" ref="O25:O42" si="3">M25*N25/100</f>
        <v>5793.04</v>
      </c>
      <c r="P25" s="82">
        <v>0.4</v>
      </c>
      <c r="Q25" s="38">
        <f t="shared" si="0"/>
        <v>9655.0666666666675</v>
      </c>
      <c r="R25" s="82">
        <v>0.28000000000000003</v>
      </c>
      <c r="S25" s="38">
        <f>Q25/(1-R25)</f>
        <v>13409.814814814816</v>
      </c>
    </row>
    <row r="26" spans="1:21" s="38" customFormat="1" ht="15.75" customHeight="1">
      <c r="B26" s="93"/>
      <c r="C26" s="92"/>
      <c r="D26" s="92"/>
      <c r="E26" s="92"/>
      <c r="F26" s="92"/>
      <c r="G26" s="92"/>
      <c r="H26" s="93"/>
      <c r="I26" s="92"/>
      <c r="J26" s="92"/>
      <c r="K26" s="83"/>
      <c r="M26" s="92">
        <f>M25</f>
        <v>1816000</v>
      </c>
      <c r="N26" s="92">
        <f t="shared" ref="N26" si="4">N25</f>
        <v>0.31900000000000001</v>
      </c>
      <c r="O26" s="38">
        <f t="shared" si="3"/>
        <v>5793.04</v>
      </c>
      <c r="P26" s="120">
        <f>$Q$18</f>
        <v>0.32</v>
      </c>
      <c r="Q26" s="38">
        <f t="shared" si="0"/>
        <v>8519.176470588236</v>
      </c>
      <c r="R26" s="120">
        <f>$R$18</f>
        <v>0.25</v>
      </c>
      <c r="T26" s="38">
        <f>Q26/(1-R26)</f>
        <v>11358.901960784315</v>
      </c>
    </row>
    <row r="27" spans="1:21" s="38" customFormat="1" ht="15.75" customHeight="1">
      <c r="B27" s="93"/>
      <c r="C27" s="92"/>
      <c r="D27" s="92"/>
      <c r="E27" s="92"/>
      <c r="F27" s="92"/>
      <c r="G27" s="92"/>
      <c r="H27" s="128">
        <v>1</v>
      </c>
      <c r="I27" s="127">
        <f>Q27</f>
        <v>7744.7058823529414</v>
      </c>
      <c r="J27" s="112"/>
      <c r="K27" s="129">
        <f>H27*I27</f>
        <v>7744.7058823529414</v>
      </c>
      <c r="M27" s="123">
        <f>M26</f>
        <v>1816000</v>
      </c>
      <c r="N27" s="123">
        <v>0.28999999999999998</v>
      </c>
      <c r="O27" s="38">
        <f t="shared" si="3"/>
        <v>5266.4</v>
      </c>
      <c r="P27" s="124">
        <v>0.32</v>
      </c>
      <c r="Q27" s="125">
        <f t="shared" si="0"/>
        <v>7744.7058823529414</v>
      </c>
      <c r="R27" s="124">
        <v>0.2</v>
      </c>
      <c r="S27" s="125"/>
      <c r="T27" s="125">
        <f>Q27/(1-R27)</f>
        <v>9680.8823529411766</v>
      </c>
      <c r="U27" s="126">
        <f>T27/T26-1</f>
        <v>-0.14772727272727282</v>
      </c>
    </row>
    <row r="28" spans="1:21" s="38" customFormat="1" ht="15.75" customHeight="1">
      <c r="B28" s="93">
        <v>3</v>
      </c>
      <c r="C28" s="92"/>
      <c r="D28" s="92" t="s">
        <v>74</v>
      </c>
      <c r="E28" s="92" t="s">
        <v>73</v>
      </c>
      <c r="F28" s="92" t="s">
        <v>71</v>
      </c>
      <c r="G28" s="92" t="s">
        <v>83</v>
      </c>
      <c r="H28" s="93">
        <v>1</v>
      </c>
      <c r="I28" s="112">
        <f>ROUND(Q29,0)</f>
        <v>8519</v>
      </c>
      <c r="J28" s="112"/>
      <c r="K28" s="113"/>
      <c r="L28" s="114">
        <v>12</v>
      </c>
      <c r="M28" s="92">
        <v>1816000</v>
      </c>
      <c r="N28" s="38">
        <v>0.31900000000000001</v>
      </c>
      <c r="O28" s="38">
        <f t="shared" si="3"/>
        <v>5793.04</v>
      </c>
      <c r="P28" s="82">
        <v>0.4</v>
      </c>
      <c r="Q28" s="38">
        <f t="shared" si="0"/>
        <v>9655.0666666666675</v>
      </c>
      <c r="R28" s="82">
        <v>0.28000000000000003</v>
      </c>
      <c r="S28" s="38">
        <f>Q28/(1-R28)</f>
        <v>13409.814814814816</v>
      </c>
    </row>
    <row r="29" spans="1:21" s="38" customFormat="1" ht="15.75" customHeight="1">
      <c r="B29" s="93"/>
      <c r="C29" s="92"/>
      <c r="D29" s="92"/>
      <c r="E29" s="92"/>
      <c r="F29" s="92"/>
      <c r="G29" s="92"/>
      <c r="H29" s="93"/>
      <c r="I29" s="112"/>
      <c r="J29" s="112"/>
      <c r="K29" s="113"/>
      <c r="L29" s="115"/>
      <c r="M29" s="92">
        <f>M28</f>
        <v>1816000</v>
      </c>
      <c r="N29" s="92">
        <f t="shared" ref="N29" si="5">N28</f>
        <v>0.31900000000000001</v>
      </c>
      <c r="O29" s="38">
        <f t="shared" si="3"/>
        <v>5793.04</v>
      </c>
      <c r="P29" s="120">
        <f>$Q$18</f>
        <v>0.32</v>
      </c>
      <c r="Q29" s="38">
        <f t="shared" si="0"/>
        <v>8519.176470588236</v>
      </c>
      <c r="R29" s="120">
        <f>$R$18</f>
        <v>0.25</v>
      </c>
      <c r="T29" s="38">
        <f>Q29/(1-R29)</f>
        <v>11358.901960784315</v>
      </c>
    </row>
    <row r="30" spans="1:21" s="38" customFormat="1" ht="15.75" customHeight="1">
      <c r="B30" s="93"/>
      <c r="C30" s="92"/>
      <c r="D30" s="92"/>
      <c r="E30" s="92"/>
      <c r="F30" s="92"/>
      <c r="G30" s="92"/>
      <c r="H30" s="128">
        <v>1</v>
      </c>
      <c r="I30" s="127">
        <f>Q30</f>
        <v>7744.7058823529414</v>
      </c>
      <c r="J30" s="112"/>
      <c r="K30" s="129">
        <f>H30*I30</f>
        <v>7744.7058823529414</v>
      </c>
      <c r="L30" s="115"/>
      <c r="M30" s="123">
        <f>M29</f>
        <v>1816000</v>
      </c>
      <c r="N30" s="123">
        <v>0.28999999999999998</v>
      </c>
      <c r="O30" s="38">
        <f t="shared" si="3"/>
        <v>5266.4</v>
      </c>
      <c r="P30" s="124">
        <v>0.32</v>
      </c>
      <c r="Q30" s="125">
        <f t="shared" si="0"/>
        <v>7744.7058823529414</v>
      </c>
      <c r="R30" s="124">
        <v>0.2</v>
      </c>
      <c r="S30" s="125"/>
      <c r="T30" s="125">
        <f>Q30/(1-R30)</f>
        <v>9680.8823529411766</v>
      </c>
      <c r="U30" s="126">
        <f>T30/T29-1</f>
        <v>-0.14772727272727282</v>
      </c>
    </row>
    <row r="31" spans="1:21" s="38" customFormat="1" ht="15.75" customHeight="1">
      <c r="B31" s="93">
        <v>4</v>
      </c>
      <c r="C31" s="92"/>
      <c r="D31" s="92" t="s">
        <v>75</v>
      </c>
      <c r="E31" s="92" t="s">
        <v>76</v>
      </c>
      <c r="F31" s="92" t="s">
        <v>71</v>
      </c>
      <c r="G31" s="92" t="s">
        <v>84</v>
      </c>
      <c r="H31" s="93">
        <v>1</v>
      </c>
      <c r="I31" s="112">
        <f>ROUND(Q32,0)</f>
        <v>8965</v>
      </c>
      <c r="J31" s="112"/>
      <c r="K31" s="113"/>
      <c r="L31" s="114">
        <v>12</v>
      </c>
      <c r="M31" s="92">
        <v>1911000</v>
      </c>
      <c r="N31" s="38">
        <v>0.31900000000000001</v>
      </c>
      <c r="O31" s="38">
        <f t="shared" si="3"/>
        <v>6096.09</v>
      </c>
      <c r="P31" s="82">
        <v>0.4</v>
      </c>
      <c r="Q31" s="38">
        <f t="shared" si="0"/>
        <v>10160.150000000001</v>
      </c>
      <c r="R31" s="82">
        <v>0.28000000000000003</v>
      </c>
      <c r="S31" s="38">
        <f>Q31/(1-R31)</f>
        <v>14111.319444444447</v>
      </c>
    </row>
    <row r="32" spans="1:21" s="38" customFormat="1" ht="15.75" customHeight="1">
      <c r="B32" s="93"/>
      <c r="C32" s="92"/>
      <c r="D32" s="92"/>
      <c r="E32" s="92"/>
      <c r="F32" s="92"/>
      <c r="G32" s="92"/>
      <c r="H32" s="93"/>
      <c r="I32" s="92"/>
      <c r="J32" s="92"/>
      <c r="K32" s="83"/>
      <c r="M32" s="92">
        <f>M31</f>
        <v>1911000</v>
      </c>
      <c r="N32" s="92">
        <f t="shared" ref="N32" si="6">N31</f>
        <v>0.31900000000000001</v>
      </c>
      <c r="O32" s="38">
        <f t="shared" si="3"/>
        <v>6096.09</v>
      </c>
      <c r="P32" s="120">
        <f>$Q$18</f>
        <v>0.32</v>
      </c>
      <c r="Q32" s="38">
        <f t="shared" si="0"/>
        <v>8964.8382352941189</v>
      </c>
      <c r="R32" s="120">
        <f>$R$18</f>
        <v>0.25</v>
      </c>
      <c r="T32" s="38">
        <f>Q32/(1-R32)</f>
        <v>11953.117647058825</v>
      </c>
    </row>
    <row r="33" spans="2:21" s="38" customFormat="1" ht="15.75" customHeight="1">
      <c r="B33" s="93"/>
      <c r="C33" s="92"/>
      <c r="D33" s="92"/>
      <c r="E33" s="92"/>
      <c r="F33" s="92"/>
      <c r="G33" s="92"/>
      <c r="H33" s="128">
        <v>1</v>
      </c>
      <c r="I33" s="127">
        <f>Q33</f>
        <v>8149.8529411764712</v>
      </c>
      <c r="J33" s="112"/>
      <c r="K33" s="129">
        <f>H33*I33</f>
        <v>8149.8529411764712</v>
      </c>
      <c r="M33" s="123">
        <f>M32</f>
        <v>1911000</v>
      </c>
      <c r="N33" s="123">
        <v>0.28999999999999998</v>
      </c>
      <c r="O33" s="38">
        <f t="shared" si="3"/>
        <v>5541.9</v>
      </c>
      <c r="P33" s="124">
        <v>0.32</v>
      </c>
      <c r="Q33" s="125">
        <f t="shared" si="0"/>
        <v>8149.8529411764712</v>
      </c>
      <c r="R33" s="124">
        <v>0.2</v>
      </c>
      <c r="S33" s="125"/>
      <c r="T33" s="125">
        <f>Q33/(1-R33)</f>
        <v>10187.316176470589</v>
      </c>
      <c r="U33" s="126">
        <f>T33/T32-1</f>
        <v>-0.14772727272727282</v>
      </c>
    </row>
    <row r="34" spans="2:21" s="38" customFormat="1" ht="15.75" customHeight="1">
      <c r="B34" s="93">
        <v>5</v>
      </c>
      <c r="C34" s="92"/>
      <c r="D34" s="92" t="s">
        <v>77</v>
      </c>
      <c r="E34" s="92" t="s">
        <v>78</v>
      </c>
      <c r="F34" s="92" t="s">
        <v>71</v>
      </c>
      <c r="G34" s="92" t="s">
        <v>85</v>
      </c>
      <c r="H34" s="93">
        <v>1</v>
      </c>
      <c r="I34" s="112">
        <f>ROUND(Q35,0)</f>
        <v>13740</v>
      </c>
      <c r="J34" s="112"/>
      <c r="K34" s="113"/>
      <c r="L34" s="114">
        <v>12</v>
      </c>
      <c r="M34" s="92">
        <v>2929000</v>
      </c>
      <c r="N34" s="38">
        <v>0.31900000000000001</v>
      </c>
      <c r="O34" s="38">
        <f t="shared" si="3"/>
        <v>9343.51</v>
      </c>
      <c r="P34" s="82">
        <v>0.4</v>
      </c>
      <c r="Q34" s="38">
        <f t="shared" si="0"/>
        <v>15572.516666666668</v>
      </c>
      <c r="R34" s="82">
        <v>0.28000000000000003</v>
      </c>
      <c r="S34" s="38">
        <f>Q34/(1-R34)</f>
        <v>21628.495370370372</v>
      </c>
    </row>
    <row r="35" spans="2:21" s="38" customFormat="1" ht="15.75" customHeight="1">
      <c r="B35" s="93"/>
      <c r="C35" s="92"/>
      <c r="D35" s="92"/>
      <c r="E35" s="92"/>
      <c r="F35" s="92"/>
      <c r="G35" s="92"/>
      <c r="H35" s="93"/>
      <c r="I35" s="112"/>
      <c r="J35" s="112"/>
      <c r="K35" s="113"/>
      <c r="L35" s="115"/>
      <c r="M35" s="92">
        <f>M34</f>
        <v>2929000</v>
      </c>
      <c r="N35" s="92">
        <f t="shared" ref="N35" si="7">N34</f>
        <v>0.31900000000000001</v>
      </c>
      <c r="O35" s="38">
        <f t="shared" si="3"/>
        <v>9343.51</v>
      </c>
      <c r="P35" s="120">
        <f>$Q$18</f>
        <v>0.32</v>
      </c>
      <c r="Q35" s="38">
        <f t="shared" si="0"/>
        <v>13740.455882352942</v>
      </c>
      <c r="R35" s="120">
        <f>$R$18</f>
        <v>0.25</v>
      </c>
      <c r="T35" s="38">
        <f>Q35/(1-R35)</f>
        <v>18320.607843137255</v>
      </c>
    </row>
    <row r="36" spans="2:21" s="38" customFormat="1" ht="15.75" customHeight="1">
      <c r="B36" s="93"/>
      <c r="C36" s="92"/>
      <c r="D36" s="92"/>
      <c r="E36" s="92"/>
      <c r="F36" s="92"/>
      <c r="G36" s="92"/>
      <c r="H36" s="128">
        <v>1</v>
      </c>
      <c r="I36" s="127">
        <f>Q36</f>
        <v>12491.323529411764</v>
      </c>
      <c r="J36" s="112"/>
      <c r="K36" s="129">
        <f>H36*I36</f>
        <v>12491.323529411764</v>
      </c>
      <c r="L36" s="115"/>
      <c r="M36" s="123">
        <f>M35</f>
        <v>2929000</v>
      </c>
      <c r="N36" s="123">
        <v>0.28999999999999998</v>
      </c>
      <c r="O36" s="38">
        <f t="shared" si="3"/>
        <v>8494.0999999999985</v>
      </c>
      <c r="P36" s="124">
        <v>0.32</v>
      </c>
      <c r="Q36" s="125">
        <f t="shared" si="0"/>
        <v>12491.323529411764</v>
      </c>
      <c r="R36" s="124">
        <v>0.2</v>
      </c>
      <c r="S36" s="125"/>
      <c r="T36" s="125">
        <f>Q36/(1-R36)</f>
        <v>15614.154411764704</v>
      </c>
      <c r="U36" s="126">
        <f>T36/T35-1</f>
        <v>-0.14772727272727282</v>
      </c>
    </row>
    <row r="37" spans="2:21" s="38" customFormat="1" ht="15.75" customHeight="1">
      <c r="B37" s="93">
        <v>6</v>
      </c>
      <c r="C37" s="92"/>
      <c r="D37" s="92" t="s">
        <v>80</v>
      </c>
      <c r="E37" s="92" t="s">
        <v>79</v>
      </c>
      <c r="F37" s="92"/>
      <c r="G37" s="92"/>
      <c r="H37" s="93">
        <v>1</v>
      </c>
      <c r="I37" s="112">
        <f>ROUND(Q38,0)</f>
        <v>2819</v>
      </c>
      <c r="J37" s="112"/>
      <c r="K37" s="113"/>
      <c r="L37" s="114">
        <v>12</v>
      </c>
      <c r="M37" s="92">
        <f>(483+20+67+31)*1000</f>
        <v>601000</v>
      </c>
      <c r="N37" s="38">
        <v>0.31900000000000001</v>
      </c>
      <c r="O37" s="38">
        <f t="shared" si="3"/>
        <v>1917.19</v>
      </c>
      <c r="P37" s="82">
        <v>0.4</v>
      </c>
      <c r="Q37" s="38">
        <f t="shared" si="0"/>
        <v>3195.3166666666671</v>
      </c>
      <c r="R37" s="82">
        <v>0.28000000000000003</v>
      </c>
      <c r="S37" s="38">
        <f>Q37/(1-R37)</f>
        <v>4437.9398148148157</v>
      </c>
    </row>
    <row r="38" spans="2:21" s="38" customFormat="1" ht="15.75" customHeight="1">
      <c r="B38" s="92"/>
      <c r="C38" s="92"/>
      <c r="D38" s="92"/>
      <c r="E38" s="92"/>
      <c r="F38" s="92"/>
      <c r="G38" s="92"/>
      <c r="H38" s="93"/>
      <c r="I38" s="92"/>
      <c r="J38" s="92"/>
      <c r="K38" s="92"/>
      <c r="L38" s="83"/>
      <c r="M38" s="92">
        <f>M37</f>
        <v>601000</v>
      </c>
      <c r="N38" s="92">
        <f t="shared" ref="N38" si="8">N37</f>
        <v>0.31900000000000001</v>
      </c>
      <c r="O38" s="38">
        <f t="shared" si="3"/>
        <v>1917.19</v>
      </c>
      <c r="P38" s="120">
        <f>$Q$18</f>
        <v>0.32</v>
      </c>
      <c r="Q38" s="38">
        <f t="shared" si="0"/>
        <v>2819.3970588235297</v>
      </c>
      <c r="R38" s="120">
        <f>$R$18</f>
        <v>0.25</v>
      </c>
      <c r="T38" s="38">
        <f>Q38/(1-R38)</f>
        <v>3759.1960784313728</v>
      </c>
    </row>
    <row r="39" spans="2:21" s="38" customFormat="1" ht="15.75" customHeight="1">
      <c r="B39" s="92"/>
      <c r="C39" s="92"/>
      <c r="D39" s="92"/>
      <c r="E39" s="92"/>
      <c r="F39" s="92"/>
      <c r="G39" s="92"/>
      <c r="H39" s="128">
        <v>1</v>
      </c>
      <c r="I39" s="127">
        <f>Q39</f>
        <v>2563.088235294118</v>
      </c>
      <c r="J39" s="112"/>
      <c r="K39" s="129">
        <f>H39*I39</f>
        <v>2563.088235294118</v>
      </c>
      <c r="L39" s="83"/>
      <c r="M39" s="123">
        <f>M38</f>
        <v>601000</v>
      </c>
      <c r="N39" s="123">
        <v>0.28999999999999998</v>
      </c>
      <c r="O39" s="38">
        <f t="shared" si="3"/>
        <v>1742.9</v>
      </c>
      <c r="P39" s="124">
        <v>0.32</v>
      </c>
      <c r="Q39" s="125">
        <f t="shared" si="0"/>
        <v>2563.088235294118</v>
      </c>
      <c r="R39" s="124">
        <v>0.2</v>
      </c>
      <c r="S39" s="125"/>
      <c r="T39" s="125">
        <f>Q39/(1-R39)</f>
        <v>3203.8602941176473</v>
      </c>
      <c r="U39" s="126">
        <f>T39/T38-1</f>
        <v>-0.14772727272727271</v>
      </c>
    </row>
    <row r="40" spans="2:21" s="38" customFormat="1" ht="15.75" customHeight="1">
      <c r="B40" s="93">
        <v>7</v>
      </c>
      <c r="C40" s="92"/>
      <c r="D40" s="92" t="s">
        <v>94</v>
      </c>
      <c r="E40" s="92" t="s">
        <v>95</v>
      </c>
      <c r="F40" s="92" t="s">
        <v>96</v>
      </c>
      <c r="G40" s="92" t="s">
        <v>97</v>
      </c>
      <c r="H40" s="93">
        <v>1</v>
      </c>
      <c r="I40" s="112">
        <f>ROUND(Q41,0)</f>
        <v>8003</v>
      </c>
      <c r="J40" s="92"/>
      <c r="K40" s="113"/>
      <c r="L40" s="114">
        <v>12</v>
      </c>
      <c r="M40" s="92">
        <v>1706000</v>
      </c>
      <c r="N40" s="38">
        <v>0.31900000000000001</v>
      </c>
      <c r="O40" s="38">
        <f t="shared" si="3"/>
        <v>5442.14</v>
      </c>
      <c r="P40" s="82">
        <v>0.4</v>
      </c>
      <c r="Q40" s="38">
        <f t="shared" si="0"/>
        <v>9070.2333333333336</v>
      </c>
      <c r="R40" s="82">
        <v>0.28000000000000003</v>
      </c>
      <c r="S40" s="8">
        <f>Q40/(1-R40)</f>
        <v>12597.546296296297</v>
      </c>
    </row>
    <row r="41" spans="2:21" s="38" customFormat="1" ht="15.75" customHeight="1">
      <c r="B41" s="92"/>
      <c r="C41" s="92"/>
      <c r="D41" s="92"/>
      <c r="E41" s="92"/>
      <c r="F41" s="92"/>
      <c r="G41" s="92"/>
      <c r="H41" s="93"/>
      <c r="I41" s="92"/>
      <c r="J41" s="92"/>
      <c r="K41" s="92"/>
      <c r="L41" s="83"/>
      <c r="M41" s="92">
        <f>M40</f>
        <v>1706000</v>
      </c>
      <c r="N41" s="92">
        <f t="shared" ref="N41" si="9">N40</f>
        <v>0.31900000000000001</v>
      </c>
      <c r="O41" s="38">
        <f t="shared" si="3"/>
        <v>5442.14</v>
      </c>
      <c r="P41" s="120">
        <f>$Q$18</f>
        <v>0.32</v>
      </c>
      <c r="Q41" s="38">
        <f t="shared" si="0"/>
        <v>8003.1470588235306</v>
      </c>
      <c r="R41" s="120">
        <f>$R$18</f>
        <v>0.25</v>
      </c>
      <c r="T41" s="38">
        <f>Q41/(1-R41)</f>
        <v>10670.86274509804</v>
      </c>
    </row>
    <row r="42" spans="2:21" s="38" customFormat="1" ht="15.75" customHeight="1">
      <c r="B42" s="92"/>
      <c r="C42" s="92"/>
      <c r="D42" s="92"/>
      <c r="E42" s="92"/>
      <c r="F42" s="92"/>
      <c r="G42" s="92"/>
      <c r="H42" s="128">
        <v>1</v>
      </c>
      <c r="I42" s="127">
        <f>Q42</f>
        <v>7275.588235294118</v>
      </c>
      <c r="J42" s="112"/>
      <c r="K42" s="129">
        <f>H42*I42</f>
        <v>7275.588235294118</v>
      </c>
      <c r="L42" s="83"/>
      <c r="M42" s="123">
        <f>M41</f>
        <v>1706000</v>
      </c>
      <c r="N42" s="123">
        <v>0.28999999999999998</v>
      </c>
      <c r="O42" s="38">
        <f t="shared" si="3"/>
        <v>4947.3999999999996</v>
      </c>
      <c r="P42" s="124">
        <v>0.32</v>
      </c>
      <c r="Q42" s="125">
        <f t="shared" si="0"/>
        <v>7275.588235294118</v>
      </c>
      <c r="R42" s="124">
        <v>0.2</v>
      </c>
      <c r="S42" s="125"/>
      <c r="T42" s="125">
        <f>Q42/(1-R42)</f>
        <v>9094.4852941176468</v>
      </c>
      <c r="U42" s="126">
        <f>T42/T41-1</f>
        <v>-0.14772727272727282</v>
      </c>
    </row>
    <row r="43" spans="2:21" s="38" customFormat="1" ht="15.75" customHeight="1">
      <c r="B43" s="93">
        <v>8</v>
      </c>
      <c r="C43" s="92"/>
      <c r="D43" s="92" t="s">
        <v>86</v>
      </c>
      <c r="E43" s="123" t="s">
        <v>123</v>
      </c>
      <c r="F43" s="92"/>
      <c r="G43" s="92"/>
      <c r="H43" s="93"/>
      <c r="I43" s="92"/>
      <c r="J43" s="92"/>
      <c r="K43" s="92"/>
      <c r="L43" s="83"/>
    </row>
    <row r="44" spans="2:21" s="38" customFormat="1" ht="15.75" customHeight="1">
      <c r="B44" s="92"/>
      <c r="C44" s="92"/>
      <c r="D44" s="92"/>
      <c r="E44" s="123" t="s">
        <v>126</v>
      </c>
      <c r="F44" s="92"/>
      <c r="G44" s="92"/>
      <c r="H44" s="93"/>
      <c r="I44" s="92"/>
      <c r="J44" s="92"/>
      <c r="K44" s="92"/>
      <c r="L44" s="83"/>
      <c r="M44" s="117" t="s">
        <v>98</v>
      </c>
      <c r="S44" s="38">
        <f>SUM(S22:S40)</f>
        <v>93004.74537037038</v>
      </c>
      <c r="T44" s="38">
        <f>SUM(T22:T41)</f>
        <v>136828.46813725491</v>
      </c>
    </row>
    <row r="45" spans="2:21" s="38" customFormat="1" ht="15.75" customHeight="1">
      <c r="B45" s="92"/>
      <c r="C45" s="92"/>
      <c r="D45" s="92"/>
      <c r="E45" s="123" t="s">
        <v>87</v>
      </c>
      <c r="F45" s="92"/>
      <c r="G45" s="92"/>
      <c r="H45" s="93"/>
      <c r="I45" s="92"/>
      <c r="J45" s="92"/>
      <c r="K45" s="92"/>
      <c r="L45" s="83"/>
      <c r="M45" s="117"/>
      <c r="S45" s="82">
        <v>-0.15</v>
      </c>
      <c r="T45" s="122">
        <f>1-T44/S44</f>
        <v>-0.47119878230262824</v>
      </c>
    </row>
    <row r="46" spans="2:21" s="38" customFormat="1" ht="15.75" customHeight="1">
      <c r="B46" s="92"/>
      <c r="C46" s="92"/>
      <c r="D46" s="92"/>
      <c r="E46" s="123" t="s">
        <v>88</v>
      </c>
      <c r="F46" s="92"/>
      <c r="G46" s="92"/>
      <c r="H46" s="93"/>
      <c r="I46" s="92" t="s">
        <v>122</v>
      </c>
      <c r="J46" s="92"/>
      <c r="K46" s="92"/>
      <c r="L46" s="83"/>
      <c r="M46" s="117" t="s">
        <v>99</v>
      </c>
      <c r="R46" s="118" t="s">
        <v>108</v>
      </c>
      <c r="S46" s="118">
        <f>S44*(1+S45)</f>
        <v>79054.033564814818</v>
      </c>
    </row>
    <row r="47" spans="2:21" s="38" customFormat="1" ht="15.75" customHeight="1">
      <c r="B47" s="92"/>
      <c r="C47" s="92"/>
      <c r="D47" s="92"/>
      <c r="E47" s="123" t="s">
        <v>89</v>
      </c>
      <c r="F47" s="92"/>
      <c r="G47" s="92"/>
      <c r="H47" s="93"/>
      <c r="I47" s="133">
        <f>I22+I25+I28+I31+I34+I37+I40</f>
        <v>59084</v>
      </c>
      <c r="J47" s="92"/>
      <c r="K47" s="92"/>
      <c r="L47" s="83"/>
      <c r="M47" s="117" t="s">
        <v>88</v>
      </c>
    </row>
    <row r="48" spans="2:21" s="38" customFormat="1" ht="15.75" customHeight="1">
      <c r="B48" s="92"/>
      <c r="C48" s="92"/>
      <c r="D48" s="92"/>
      <c r="E48" s="123" t="s">
        <v>90</v>
      </c>
      <c r="F48" s="92"/>
      <c r="G48" s="92"/>
      <c r="H48" s="93"/>
      <c r="I48" s="92"/>
      <c r="J48" s="92"/>
      <c r="K48" s="92"/>
      <c r="L48" s="83"/>
      <c r="M48" s="117" t="s">
        <v>89</v>
      </c>
    </row>
    <row r="49" spans="1:231" s="38" customFormat="1" ht="15.75" customHeight="1">
      <c r="B49" s="92"/>
      <c r="C49" s="92"/>
      <c r="D49" s="92"/>
      <c r="E49" s="123" t="s">
        <v>124</v>
      </c>
      <c r="F49" s="92"/>
      <c r="G49" s="92"/>
      <c r="H49" s="93"/>
      <c r="I49" s="92"/>
      <c r="J49" s="92"/>
      <c r="K49" s="92"/>
      <c r="L49" s="83"/>
      <c r="M49" s="117" t="s">
        <v>90</v>
      </c>
    </row>
    <row r="50" spans="1:231" s="38" customFormat="1" ht="15.75" customHeight="1">
      <c r="B50" s="92"/>
      <c r="C50" s="92"/>
      <c r="D50" s="92"/>
      <c r="E50" s="92"/>
      <c r="F50" s="92"/>
      <c r="G50" s="92"/>
      <c r="H50" s="93"/>
      <c r="I50" s="92"/>
      <c r="J50" s="92"/>
      <c r="K50" s="92"/>
      <c r="L50" s="83"/>
      <c r="M50" s="117" t="s">
        <v>100</v>
      </c>
    </row>
    <row r="51" spans="1:231" s="38" customFormat="1" ht="15.75" customHeight="1">
      <c r="B51" s="92"/>
      <c r="C51" s="92"/>
      <c r="D51" s="92"/>
      <c r="E51" s="92"/>
      <c r="F51" s="92"/>
      <c r="G51" s="92"/>
      <c r="H51" s="93"/>
      <c r="I51" s="92"/>
      <c r="J51" s="92"/>
      <c r="K51" s="92"/>
      <c r="L51" s="83"/>
      <c r="M51" s="117"/>
    </row>
    <row r="52" spans="1:231" s="38" customFormat="1" ht="15.75" customHeight="1">
      <c r="B52" s="92"/>
      <c r="C52" s="92"/>
      <c r="D52" s="123" t="s">
        <v>125</v>
      </c>
      <c r="E52" s="92"/>
      <c r="F52" s="92"/>
      <c r="G52" s="92"/>
      <c r="H52" s="93"/>
      <c r="I52" s="92"/>
      <c r="J52" s="92"/>
      <c r="K52" s="92"/>
      <c r="L52" s="83"/>
      <c r="M52" s="117"/>
    </row>
    <row r="53" spans="1:231" s="38" customFormat="1" ht="15.75" customHeight="1">
      <c r="B53" s="92"/>
      <c r="C53" s="92"/>
      <c r="D53" s="92"/>
      <c r="E53" s="92"/>
      <c r="F53" s="92"/>
      <c r="G53" s="92"/>
      <c r="H53" s="93"/>
      <c r="I53" s="92"/>
      <c r="J53" s="92"/>
      <c r="K53" s="92"/>
      <c r="L53" s="83"/>
      <c r="M53" s="117"/>
    </row>
    <row r="54" spans="1:231" s="38" customFormat="1" ht="15.75" customHeight="1">
      <c r="B54" s="92"/>
      <c r="C54" s="92"/>
      <c r="D54" s="92"/>
      <c r="E54" s="92"/>
      <c r="F54" s="92"/>
      <c r="G54" s="92"/>
      <c r="H54" s="93"/>
      <c r="I54" s="92"/>
      <c r="J54" s="92"/>
      <c r="K54" s="92"/>
      <c r="L54" s="83"/>
      <c r="M54" s="117"/>
    </row>
    <row r="55" spans="1:231" s="38" customFormat="1" ht="15.75" customHeight="1" thickBot="1">
      <c r="B55" s="84"/>
      <c r="C55" s="85"/>
      <c r="D55" s="86"/>
      <c r="E55" s="87"/>
      <c r="F55" s="88"/>
      <c r="G55" s="94"/>
      <c r="H55" s="98"/>
      <c r="I55" s="89"/>
      <c r="J55" s="90"/>
      <c r="K55" s="90"/>
      <c r="L55" s="91"/>
    </row>
    <row r="56" spans="1:231" ht="15.75" customHeight="1">
      <c r="A56" s="17"/>
      <c r="B56" s="11"/>
      <c r="C56" s="11"/>
      <c r="D56" s="12"/>
      <c r="E56" s="21"/>
      <c r="F56" s="11"/>
      <c r="G56" s="33" t="s">
        <v>23</v>
      </c>
      <c r="H56" s="37"/>
      <c r="I56" s="46" t="s">
        <v>4</v>
      </c>
      <c r="J56" s="45"/>
      <c r="K56" s="130">
        <f>SUM(K20:K55)</f>
        <v>53713.970588235301</v>
      </c>
      <c r="L56" s="55"/>
      <c r="T56" s="75">
        <f>T24+T27+T30+T33+T36+T42+T39</f>
        <v>67142.463235294126</v>
      </c>
    </row>
    <row r="57" spans="1:231" ht="15.75" customHeight="1">
      <c r="A57" s="17"/>
      <c r="B57" s="11"/>
      <c r="C57" s="11"/>
      <c r="D57" s="12"/>
      <c r="E57" s="41"/>
      <c r="F57" s="39"/>
      <c r="G57" s="40" t="s">
        <v>16</v>
      </c>
      <c r="H57" s="99"/>
      <c r="I57" s="47" t="s">
        <v>4</v>
      </c>
      <c r="J57" s="48"/>
      <c r="K57" s="48">
        <v>0</v>
      </c>
      <c r="L57" s="53"/>
    </row>
    <row r="58" spans="1:231" ht="15.75" customHeight="1">
      <c r="A58" s="17"/>
      <c r="B58" s="11"/>
      <c r="C58" s="11"/>
      <c r="D58" s="12"/>
      <c r="E58" s="42"/>
      <c r="F58" s="43"/>
      <c r="G58" s="52" t="s">
        <v>2</v>
      </c>
      <c r="H58" s="100"/>
      <c r="I58" s="49" t="s">
        <v>4</v>
      </c>
      <c r="J58" s="50"/>
      <c r="K58" s="50">
        <v>0</v>
      </c>
      <c r="L58" s="54"/>
    </row>
    <row r="59" spans="1:231" ht="15.75" customHeight="1" thickBot="1">
      <c r="A59" s="17"/>
      <c r="B59" s="57"/>
      <c r="C59" s="57"/>
      <c r="D59" s="56"/>
      <c r="E59" s="63"/>
      <c r="F59" s="64"/>
      <c r="G59" s="65" t="s">
        <v>17</v>
      </c>
      <c r="H59" s="101"/>
      <c r="I59" s="66" t="s">
        <v>4</v>
      </c>
      <c r="J59" s="67"/>
      <c r="K59" s="67"/>
      <c r="L59" s="68"/>
    </row>
    <row r="60" spans="1:231" ht="15.75" customHeight="1">
      <c r="A60" s="17"/>
      <c r="B60" s="11"/>
      <c r="C60" s="11"/>
      <c r="D60" s="12"/>
      <c r="E60" s="21"/>
      <c r="F60" s="11"/>
      <c r="G60" s="31" t="s">
        <v>32</v>
      </c>
      <c r="H60" s="102"/>
      <c r="I60" s="46" t="s">
        <v>4</v>
      </c>
      <c r="J60" s="45"/>
      <c r="K60" s="45">
        <f>SUM(K56:K59)</f>
        <v>53713.970588235301</v>
      </c>
      <c r="L60" s="55"/>
    </row>
    <row r="61" spans="1:231" ht="15.75" customHeight="1" thickBot="1">
      <c r="A61" s="17"/>
      <c r="B61" s="57"/>
      <c r="C61" s="57"/>
      <c r="D61" s="56"/>
      <c r="E61" s="58"/>
      <c r="F61" s="57"/>
      <c r="G61" s="61" t="s">
        <v>31</v>
      </c>
      <c r="H61" s="103"/>
      <c r="I61" s="59" t="s">
        <v>4</v>
      </c>
      <c r="J61" s="60"/>
      <c r="K61" s="60"/>
      <c r="L61" s="62"/>
    </row>
    <row r="62" spans="1:231" ht="15.75" customHeight="1">
      <c r="A62" s="17"/>
      <c r="B62" s="11"/>
      <c r="C62" s="11"/>
      <c r="D62" s="12"/>
      <c r="E62" s="17"/>
      <c r="F62" s="11"/>
      <c r="G62" s="51" t="s">
        <v>23</v>
      </c>
      <c r="H62" s="104"/>
      <c r="I62" s="46" t="s">
        <v>4</v>
      </c>
      <c r="J62" s="45"/>
      <c r="K62" s="46">
        <f>SUM(K60:K61)</f>
        <v>53713.970588235301</v>
      </c>
      <c r="L62" s="55"/>
    </row>
    <row r="63" spans="1:231" ht="15.75" customHeight="1">
      <c r="A63" s="17"/>
      <c r="B63" s="11"/>
      <c r="C63" s="11"/>
      <c r="D63" s="12"/>
      <c r="E63" s="17"/>
      <c r="F63" s="11"/>
      <c r="G63" s="51"/>
      <c r="H63" s="104"/>
      <c r="I63" s="46"/>
      <c r="J63" s="45"/>
      <c r="K63" s="46"/>
      <c r="L63" s="55"/>
    </row>
    <row r="64" spans="1:231" s="17" customFormat="1" ht="15.75" customHeight="1">
      <c r="B64" s="27" t="s">
        <v>41</v>
      </c>
      <c r="C64" s="11"/>
      <c r="D64" s="12"/>
      <c r="E64" s="11"/>
      <c r="F64" s="11"/>
      <c r="G64" s="13"/>
      <c r="H64" s="105"/>
      <c r="I64" s="14"/>
      <c r="J64" s="11"/>
      <c r="K64" s="15"/>
      <c r="L64" s="16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</row>
    <row r="65" spans="2:231" s="17" customFormat="1" ht="15.75" customHeight="1">
      <c r="B65" s="18" t="s">
        <v>7</v>
      </c>
      <c r="E65" s="11"/>
      <c r="F65" s="11"/>
      <c r="G65" s="13"/>
      <c r="H65" s="105"/>
      <c r="I65" s="14"/>
      <c r="J65" s="11"/>
      <c r="K65" s="15"/>
      <c r="L65" s="16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A65" s="38"/>
      <c r="EB65" s="38"/>
      <c r="EC65" s="38"/>
      <c r="ED65" s="38"/>
      <c r="EE65" s="38"/>
      <c r="EF65" s="38"/>
      <c r="EG65" s="38"/>
      <c r="EH65" s="38"/>
      <c r="EI65" s="38"/>
      <c r="EJ65" s="38"/>
      <c r="EK65" s="38"/>
      <c r="EL65" s="38"/>
      <c r="EM65" s="38"/>
      <c r="EN65" s="38"/>
      <c r="EO65" s="38"/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  <c r="FD65" s="38"/>
      <c r="FE65" s="38"/>
      <c r="FF65" s="38"/>
      <c r="FG65" s="38"/>
      <c r="FH65" s="38"/>
      <c r="FI65" s="38"/>
      <c r="FJ65" s="38"/>
      <c r="FK65" s="38"/>
      <c r="FL65" s="38"/>
      <c r="FM65" s="38"/>
      <c r="FN65" s="38"/>
      <c r="FO65" s="38"/>
      <c r="FP65" s="38"/>
      <c r="FQ65" s="38"/>
      <c r="FR65" s="38"/>
      <c r="FS65" s="38"/>
      <c r="FT65" s="38"/>
      <c r="FU65" s="38"/>
      <c r="FV65" s="38"/>
      <c r="FW65" s="38"/>
      <c r="FX65" s="38"/>
      <c r="FY65" s="38"/>
      <c r="FZ65" s="38"/>
      <c r="GA65" s="38"/>
      <c r="GB65" s="38"/>
      <c r="GC65" s="38"/>
      <c r="GD65" s="38"/>
      <c r="GE65" s="38"/>
      <c r="GF65" s="38"/>
      <c r="GG65" s="38"/>
      <c r="GH65" s="38"/>
      <c r="GI65" s="38"/>
      <c r="GJ65" s="38"/>
      <c r="GK65" s="38"/>
      <c r="GL65" s="38"/>
      <c r="GM65" s="38"/>
      <c r="GN65" s="38"/>
      <c r="GO65" s="38"/>
      <c r="GP65" s="38"/>
      <c r="GQ65" s="38"/>
      <c r="GR65" s="38"/>
      <c r="GS65" s="38"/>
      <c r="GT65" s="38"/>
      <c r="GU65" s="38"/>
      <c r="GV65" s="38"/>
      <c r="GW65" s="38"/>
      <c r="GX65" s="38"/>
      <c r="GY65" s="38"/>
      <c r="GZ65" s="38"/>
      <c r="HA65" s="38"/>
      <c r="HB65" s="38"/>
      <c r="HC65" s="38"/>
      <c r="HD65" s="38"/>
      <c r="HE65" s="38"/>
      <c r="HF65" s="38"/>
      <c r="HG65" s="38"/>
      <c r="HH65" s="38"/>
      <c r="HI65" s="38"/>
      <c r="HJ65" s="38"/>
      <c r="HK65" s="38"/>
      <c r="HL65" s="38"/>
      <c r="HM65" s="38"/>
      <c r="HN65" s="38"/>
      <c r="HO65" s="38"/>
      <c r="HP65" s="38"/>
      <c r="HQ65" s="38"/>
      <c r="HR65" s="38"/>
      <c r="HS65" s="38"/>
      <c r="HT65" s="38"/>
      <c r="HU65" s="38"/>
      <c r="HV65" s="38"/>
      <c r="HW65" s="38"/>
    </row>
    <row r="66" spans="2:231" s="17" customFormat="1" ht="15.75" customHeight="1">
      <c r="B66" s="18" t="s">
        <v>43</v>
      </c>
      <c r="E66" s="11"/>
      <c r="F66" s="11"/>
      <c r="G66" s="13"/>
      <c r="H66" s="105"/>
      <c r="I66" s="14"/>
      <c r="J66" s="11"/>
      <c r="K66" s="15"/>
      <c r="L66" s="16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  <c r="GA66" s="38"/>
      <c r="GB66" s="38"/>
      <c r="GC66" s="38"/>
      <c r="GD66" s="38"/>
      <c r="GE66" s="38"/>
      <c r="GF66" s="38"/>
      <c r="GG66" s="38"/>
      <c r="GH66" s="38"/>
      <c r="GI66" s="38"/>
      <c r="GJ66" s="38"/>
      <c r="GK66" s="38"/>
      <c r="GL66" s="38"/>
      <c r="GM66" s="38"/>
      <c r="GN66" s="38"/>
      <c r="GO66" s="38"/>
      <c r="GP66" s="38"/>
      <c r="GQ66" s="38"/>
      <c r="GR66" s="38"/>
      <c r="GS66" s="38"/>
      <c r="GT66" s="38"/>
      <c r="GU66" s="38"/>
      <c r="GV66" s="38"/>
      <c r="GW66" s="38"/>
      <c r="GX66" s="38"/>
      <c r="GY66" s="38"/>
      <c r="GZ66" s="38"/>
      <c r="HA66" s="38"/>
      <c r="HB66" s="38"/>
      <c r="HC66" s="38"/>
      <c r="HD66" s="38"/>
      <c r="HE66" s="38"/>
      <c r="HF66" s="38"/>
      <c r="HG66" s="38"/>
      <c r="HH66" s="38"/>
      <c r="HI66" s="38"/>
      <c r="HJ66" s="38"/>
      <c r="HK66" s="38"/>
      <c r="HL66" s="38"/>
      <c r="HM66" s="38"/>
      <c r="HN66" s="38"/>
      <c r="HO66" s="38"/>
      <c r="HP66" s="38"/>
      <c r="HQ66" s="38"/>
      <c r="HR66" s="38"/>
      <c r="HS66" s="38"/>
      <c r="HT66" s="38"/>
      <c r="HU66" s="38"/>
      <c r="HV66" s="38"/>
      <c r="HW66" s="38"/>
    </row>
    <row r="67" spans="2:231" s="17" customFormat="1" ht="15.75" customHeight="1">
      <c r="B67" s="18" t="s">
        <v>30</v>
      </c>
      <c r="E67" s="11"/>
      <c r="F67" s="11"/>
      <c r="G67" s="13"/>
      <c r="H67" s="105"/>
      <c r="I67" s="14"/>
      <c r="J67" s="11"/>
      <c r="K67" s="15"/>
      <c r="L67" s="16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  <c r="FG67" s="38"/>
      <c r="FH67" s="38"/>
      <c r="FI67" s="38"/>
      <c r="FJ67" s="38"/>
      <c r="FK67" s="38"/>
      <c r="FL67" s="38"/>
      <c r="FM67" s="38"/>
      <c r="FN67" s="38"/>
      <c r="FO67" s="38"/>
      <c r="FP67" s="38"/>
      <c r="FQ67" s="38"/>
      <c r="FR67" s="38"/>
      <c r="FS67" s="38"/>
      <c r="FT67" s="38"/>
      <c r="FU67" s="38"/>
      <c r="FV67" s="38"/>
      <c r="FW67" s="38"/>
      <c r="FX67" s="38"/>
      <c r="FY67" s="38"/>
      <c r="FZ67" s="38"/>
      <c r="GA67" s="38"/>
      <c r="GB67" s="38"/>
      <c r="GC67" s="38"/>
      <c r="GD67" s="38"/>
      <c r="GE67" s="38"/>
      <c r="GF67" s="38"/>
      <c r="GG67" s="38"/>
      <c r="GH67" s="38"/>
      <c r="GI67" s="38"/>
      <c r="GJ67" s="38"/>
      <c r="GK67" s="38"/>
      <c r="GL67" s="38"/>
      <c r="GM67" s="38"/>
      <c r="GN67" s="38"/>
      <c r="GO67" s="38"/>
      <c r="GP67" s="38"/>
      <c r="GQ67" s="38"/>
      <c r="GR67" s="38"/>
      <c r="GS67" s="38"/>
      <c r="GT67" s="38"/>
      <c r="GU67" s="38"/>
      <c r="GV67" s="38"/>
      <c r="GW67" s="38"/>
      <c r="GX67" s="38"/>
      <c r="GY67" s="38"/>
      <c r="GZ67" s="38"/>
      <c r="HA67" s="38"/>
      <c r="HB67" s="38"/>
      <c r="HC67" s="38"/>
      <c r="HD67" s="38"/>
      <c r="HE67" s="38"/>
      <c r="HF67" s="38"/>
      <c r="HG67" s="38"/>
      <c r="HH67" s="38"/>
      <c r="HI67" s="38"/>
      <c r="HJ67" s="38"/>
      <c r="HK67" s="38"/>
      <c r="HL67" s="38"/>
      <c r="HM67" s="38"/>
      <c r="HN67" s="38"/>
      <c r="HO67" s="38"/>
      <c r="HP67" s="38"/>
      <c r="HQ67" s="38"/>
      <c r="HR67" s="38"/>
      <c r="HS67" s="38"/>
      <c r="HT67" s="38"/>
      <c r="HU67" s="38"/>
      <c r="HV67" s="38"/>
      <c r="HW67" s="38"/>
    </row>
    <row r="68" spans="2:231" s="17" customFormat="1" ht="15.75" customHeight="1">
      <c r="B68" s="18" t="s">
        <v>29</v>
      </c>
      <c r="E68" s="11"/>
      <c r="F68" s="11"/>
      <c r="G68" s="13"/>
      <c r="H68" s="105"/>
      <c r="I68" s="14"/>
      <c r="J68" s="11"/>
      <c r="K68" s="15"/>
      <c r="L68" s="16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  <c r="FG68" s="38"/>
      <c r="FH68" s="38"/>
      <c r="FI68" s="38"/>
      <c r="FJ68" s="38"/>
      <c r="FK68" s="38"/>
      <c r="FL68" s="38"/>
      <c r="FM68" s="38"/>
      <c r="FN68" s="38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8"/>
      <c r="GA68" s="38"/>
      <c r="GB68" s="38"/>
      <c r="GC68" s="38"/>
      <c r="GD68" s="38"/>
      <c r="GE68" s="38"/>
      <c r="GF68" s="38"/>
      <c r="GG68" s="38"/>
      <c r="GH68" s="38"/>
      <c r="GI68" s="38"/>
      <c r="GJ68" s="38"/>
      <c r="GK68" s="38"/>
      <c r="GL68" s="38"/>
      <c r="GM68" s="38"/>
      <c r="GN68" s="38"/>
      <c r="GO68" s="38"/>
      <c r="GP68" s="38"/>
      <c r="GQ68" s="38"/>
      <c r="GR68" s="38"/>
      <c r="GS68" s="38"/>
      <c r="GT68" s="38"/>
      <c r="GU68" s="38"/>
      <c r="GV68" s="38"/>
      <c r="GW68" s="38"/>
      <c r="GX68" s="38"/>
      <c r="GY68" s="38"/>
      <c r="GZ68" s="38"/>
      <c r="HA68" s="38"/>
      <c r="HB68" s="38"/>
      <c r="HC68" s="38"/>
      <c r="HD68" s="38"/>
      <c r="HE68" s="38"/>
      <c r="HF68" s="38"/>
      <c r="HG68" s="38"/>
      <c r="HH68" s="38"/>
      <c r="HI68" s="38"/>
      <c r="HJ68" s="38"/>
      <c r="HK68" s="38"/>
      <c r="HL68" s="38"/>
      <c r="HM68" s="38"/>
      <c r="HN68" s="38"/>
      <c r="HO68" s="38"/>
      <c r="HP68" s="38"/>
      <c r="HQ68" s="38"/>
      <c r="HR68" s="38"/>
      <c r="HS68" s="38"/>
      <c r="HT68" s="38"/>
      <c r="HU68" s="38"/>
      <c r="HV68" s="38"/>
      <c r="HW68" s="38"/>
    </row>
    <row r="69" spans="2:231" s="17" customFormat="1" ht="15.75" customHeight="1">
      <c r="B69" s="18" t="s">
        <v>28</v>
      </c>
      <c r="E69" s="11"/>
      <c r="F69" s="11"/>
      <c r="G69" s="13"/>
      <c r="H69" s="105"/>
      <c r="I69" s="14"/>
      <c r="J69" s="11"/>
      <c r="K69" s="15"/>
      <c r="L69" s="16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  <c r="GA69" s="38"/>
      <c r="GB69" s="38"/>
      <c r="GC69" s="38"/>
      <c r="GD69" s="38"/>
      <c r="GE69" s="38"/>
      <c r="GF69" s="38"/>
      <c r="GG69" s="38"/>
      <c r="GH69" s="38"/>
      <c r="GI69" s="38"/>
      <c r="GJ69" s="38"/>
      <c r="GK69" s="38"/>
      <c r="GL69" s="38"/>
      <c r="GM69" s="38"/>
      <c r="GN69" s="38"/>
      <c r="GO69" s="38"/>
      <c r="GP69" s="38"/>
      <c r="GQ69" s="38"/>
      <c r="GR69" s="38"/>
      <c r="GS69" s="38"/>
      <c r="GT69" s="38"/>
      <c r="GU69" s="38"/>
      <c r="GV69" s="38"/>
      <c r="GW69" s="38"/>
      <c r="GX69" s="38"/>
      <c r="GY69" s="38"/>
      <c r="GZ69" s="38"/>
      <c r="HA69" s="38"/>
      <c r="HB69" s="38"/>
      <c r="HC69" s="38"/>
      <c r="HD69" s="38"/>
      <c r="HE69" s="38"/>
      <c r="HF69" s="38"/>
      <c r="HG69" s="38"/>
      <c r="HH69" s="38"/>
      <c r="HI69" s="38"/>
      <c r="HJ69" s="38"/>
      <c r="HK69" s="38"/>
      <c r="HL69" s="38"/>
      <c r="HM69" s="38"/>
      <c r="HN69" s="38"/>
      <c r="HO69" s="38"/>
      <c r="HP69" s="38"/>
      <c r="HQ69" s="38"/>
      <c r="HR69" s="38"/>
      <c r="HS69" s="38"/>
      <c r="HT69" s="38"/>
      <c r="HU69" s="38"/>
      <c r="HV69" s="38"/>
      <c r="HW69" s="38"/>
    </row>
    <row r="70" spans="2:231" s="17" customFormat="1" ht="15.75" customHeight="1">
      <c r="B70" s="11"/>
      <c r="C70" s="11"/>
      <c r="D70" s="18"/>
      <c r="E70" s="11"/>
      <c r="F70" s="11"/>
      <c r="G70" s="13"/>
      <c r="H70" s="105"/>
      <c r="I70" s="19"/>
      <c r="J70" s="11"/>
      <c r="K70" s="15"/>
      <c r="L70" s="16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  <c r="DU70" s="38"/>
      <c r="DV70" s="38"/>
      <c r="DW70" s="38"/>
      <c r="DX70" s="38"/>
      <c r="DY70" s="38"/>
      <c r="DZ70" s="38"/>
      <c r="EA70" s="38"/>
      <c r="EB70" s="38"/>
      <c r="EC70" s="38"/>
      <c r="ED70" s="38"/>
      <c r="EE70" s="38"/>
      <c r="EF70" s="38"/>
      <c r="EG70" s="38"/>
      <c r="EH70" s="38"/>
      <c r="EI70" s="38"/>
      <c r="EJ70" s="38"/>
      <c r="EK70" s="38"/>
      <c r="EL70" s="38"/>
      <c r="EM70" s="38"/>
      <c r="EN70" s="38"/>
      <c r="EO70" s="38"/>
      <c r="EP70" s="38"/>
      <c r="EQ70" s="38"/>
      <c r="ER70" s="38"/>
      <c r="ES70" s="38"/>
      <c r="ET70" s="38"/>
      <c r="EU70" s="38"/>
      <c r="EV70" s="38"/>
      <c r="EW70" s="38"/>
      <c r="EX70" s="38"/>
      <c r="EY70" s="38"/>
      <c r="EZ70" s="38"/>
      <c r="FA70" s="38"/>
      <c r="FB70" s="38"/>
      <c r="FC70" s="38"/>
      <c r="FD70" s="38"/>
      <c r="FE70" s="38"/>
      <c r="FF70" s="38"/>
      <c r="FG70" s="38"/>
      <c r="FH70" s="38"/>
      <c r="FI70" s="38"/>
      <c r="FJ70" s="38"/>
      <c r="FK70" s="38"/>
      <c r="FL70" s="38"/>
      <c r="FM70" s="38"/>
      <c r="FN70" s="38"/>
      <c r="FO70" s="38"/>
      <c r="FP70" s="38"/>
      <c r="FQ70" s="38"/>
      <c r="FR70" s="38"/>
      <c r="FS70" s="38"/>
      <c r="FT70" s="38"/>
      <c r="FU70" s="38"/>
      <c r="FV70" s="38"/>
      <c r="FW70" s="38"/>
      <c r="FX70" s="38"/>
      <c r="FY70" s="38"/>
      <c r="FZ70" s="38"/>
      <c r="GA70" s="38"/>
      <c r="GB70" s="38"/>
      <c r="GC70" s="38"/>
      <c r="GD70" s="38"/>
      <c r="GE70" s="38"/>
      <c r="GF70" s="38"/>
      <c r="GG70" s="38"/>
      <c r="GH70" s="38"/>
      <c r="GI70" s="38"/>
      <c r="GJ70" s="38"/>
      <c r="GK70" s="38"/>
      <c r="GL70" s="38"/>
      <c r="GM70" s="38"/>
      <c r="GN70" s="38"/>
      <c r="GO70" s="38"/>
      <c r="GP70" s="38"/>
      <c r="GQ70" s="38"/>
      <c r="GR70" s="38"/>
      <c r="GS70" s="38"/>
      <c r="GT70" s="38"/>
      <c r="GU70" s="38"/>
      <c r="GV70" s="38"/>
      <c r="GW70" s="38"/>
      <c r="GX70" s="38"/>
      <c r="GY70" s="38"/>
      <c r="GZ70" s="38"/>
      <c r="HA70" s="38"/>
      <c r="HB70" s="38"/>
      <c r="HC70" s="38"/>
      <c r="HD70" s="38"/>
      <c r="HE70" s="38"/>
      <c r="HF70" s="38"/>
      <c r="HG70" s="38"/>
      <c r="HH70" s="38"/>
      <c r="HI70" s="38"/>
      <c r="HJ70" s="38"/>
      <c r="HK70" s="38"/>
      <c r="HL70" s="38"/>
      <c r="HM70" s="38"/>
      <c r="HN70" s="38"/>
      <c r="HO70" s="38"/>
      <c r="HP70" s="38"/>
      <c r="HQ70" s="38"/>
      <c r="HR70" s="38"/>
      <c r="HS70" s="38"/>
      <c r="HT70" s="38"/>
      <c r="HU70" s="38"/>
      <c r="HV70" s="38"/>
      <c r="HW70" s="38"/>
    </row>
    <row r="71" spans="2:231" s="17" customFormat="1" ht="15.75" customHeight="1">
      <c r="C71" s="11"/>
      <c r="D71" s="69" t="s">
        <v>33</v>
      </c>
      <c r="E71" s="11"/>
      <c r="F71" s="11"/>
      <c r="G71" s="13"/>
      <c r="H71" s="105"/>
      <c r="I71" s="14"/>
      <c r="J71" s="11"/>
      <c r="K71" s="71"/>
      <c r="L71" s="16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8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8"/>
      <c r="FA71" s="38"/>
      <c r="FB71" s="38"/>
      <c r="FC71" s="38"/>
      <c r="FD71" s="38"/>
      <c r="FE71" s="38"/>
      <c r="FF71" s="38"/>
      <c r="FG71" s="38"/>
      <c r="FH71" s="38"/>
      <c r="FI71" s="38"/>
      <c r="FJ71" s="38"/>
      <c r="FK71" s="38"/>
      <c r="FL71" s="38"/>
      <c r="FM71" s="38"/>
      <c r="FN71" s="38"/>
      <c r="FO71" s="38"/>
      <c r="FP71" s="38"/>
      <c r="FQ71" s="38"/>
      <c r="FR71" s="38"/>
      <c r="FS71" s="38"/>
      <c r="FT71" s="38"/>
      <c r="FU71" s="38"/>
      <c r="FV71" s="38"/>
      <c r="FW71" s="38"/>
      <c r="FX71" s="38"/>
      <c r="FY71" s="38"/>
      <c r="FZ71" s="38"/>
      <c r="GA71" s="38"/>
      <c r="GB71" s="38"/>
      <c r="GC71" s="38"/>
      <c r="GD71" s="38"/>
      <c r="GE71" s="38"/>
      <c r="GF71" s="38"/>
      <c r="GG71" s="38"/>
      <c r="GH71" s="38"/>
      <c r="GI71" s="38"/>
      <c r="GJ71" s="38"/>
      <c r="GK71" s="38"/>
      <c r="GL71" s="38"/>
      <c r="GM71" s="38"/>
      <c r="GN71" s="38"/>
      <c r="GO71" s="38"/>
      <c r="GP71" s="38"/>
      <c r="GQ71" s="38"/>
      <c r="GR71" s="38"/>
      <c r="GS71" s="38"/>
      <c r="GT71" s="38"/>
      <c r="GU71" s="38"/>
      <c r="GV71" s="38"/>
      <c r="GW71" s="38"/>
      <c r="GX71" s="38"/>
      <c r="GY71" s="38"/>
      <c r="GZ71" s="38"/>
      <c r="HA71" s="38"/>
      <c r="HB71" s="38"/>
      <c r="HC71" s="38"/>
      <c r="HD71" s="38"/>
      <c r="HE71" s="38"/>
      <c r="HF71" s="38"/>
      <c r="HG71" s="38"/>
      <c r="HH71" s="38"/>
      <c r="HI71" s="38"/>
      <c r="HJ71" s="38"/>
      <c r="HK71" s="38"/>
      <c r="HL71" s="38"/>
      <c r="HM71" s="38"/>
      <c r="HN71" s="38"/>
      <c r="HO71" s="38"/>
      <c r="HP71" s="38"/>
      <c r="HQ71" s="38"/>
      <c r="HR71" s="38"/>
      <c r="HS71" s="38"/>
      <c r="HT71" s="38"/>
      <c r="HU71" s="38"/>
      <c r="HV71" s="38"/>
      <c r="HW71" s="38"/>
    </row>
    <row r="72" spans="2:231" s="17" customFormat="1" ht="15.75" customHeight="1">
      <c r="B72" s="11"/>
      <c r="C72" s="11"/>
      <c r="D72" s="51" t="s">
        <v>34</v>
      </c>
      <c r="E72" s="18" t="s">
        <v>93</v>
      </c>
      <c r="F72" s="11"/>
      <c r="G72" s="13"/>
      <c r="H72" s="105"/>
      <c r="I72" s="14"/>
      <c r="J72" s="11"/>
      <c r="K72" s="15"/>
      <c r="L72" s="16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8"/>
      <c r="DT72" s="38"/>
      <c r="DU72" s="38"/>
      <c r="DV72" s="38"/>
      <c r="DW72" s="38"/>
      <c r="DX72" s="38"/>
      <c r="DY72" s="38"/>
      <c r="DZ72" s="38"/>
      <c r="EA72" s="38"/>
      <c r="EB72" s="38"/>
      <c r="EC72" s="38"/>
      <c r="ED72" s="38"/>
      <c r="EE72" s="38"/>
      <c r="EF72" s="38"/>
      <c r="EG72" s="38"/>
      <c r="EH72" s="38"/>
      <c r="EI72" s="38"/>
      <c r="EJ72" s="38"/>
      <c r="EK72" s="38"/>
      <c r="EL72" s="38"/>
      <c r="EM72" s="38"/>
      <c r="EN72" s="38"/>
      <c r="EO72" s="38"/>
      <c r="EP72" s="38"/>
      <c r="EQ72" s="38"/>
      <c r="ER72" s="38"/>
      <c r="ES72" s="38"/>
      <c r="ET72" s="38"/>
      <c r="EU72" s="38"/>
      <c r="EV72" s="38"/>
      <c r="EW72" s="38"/>
      <c r="EX72" s="38"/>
      <c r="EY72" s="38"/>
      <c r="EZ72" s="38"/>
      <c r="FA72" s="38"/>
      <c r="FB72" s="38"/>
      <c r="FC72" s="38"/>
      <c r="FD72" s="38"/>
      <c r="FE72" s="38"/>
      <c r="FF72" s="38"/>
      <c r="FG72" s="38"/>
      <c r="FH72" s="38"/>
      <c r="FI72" s="38"/>
      <c r="FJ72" s="38"/>
      <c r="FK72" s="38"/>
      <c r="FL72" s="38"/>
      <c r="FM72" s="38"/>
      <c r="FN72" s="38"/>
      <c r="FO72" s="38"/>
      <c r="FP72" s="38"/>
      <c r="FQ72" s="38"/>
      <c r="FR72" s="38"/>
      <c r="FS72" s="38"/>
      <c r="FT72" s="38"/>
      <c r="FU72" s="38"/>
      <c r="FV72" s="38"/>
      <c r="FW72" s="38"/>
      <c r="FX72" s="38"/>
      <c r="FY72" s="38"/>
      <c r="FZ72" s="38"/>
      <c r="GA72" s="38"/>
      <c r="GB72" s="38"/>
      <c r="GC72" s="38"/>
      <c r="GD72" s="38"/>
      <c r="GE72" s="38"/>
      <c r="GF72" s="38"/>
      <c r="GG72" s="38"/>
      <c r="GH72" s="38"/>
      <c r="GI72" s="38"/>
      <c r="GJ72" s="38"/>
      <c r="GK72" s="38"/>
      <c r="GL72" s="38"/>
      <c r="GM72" s="38"/>
      <c r="GN72" s="38"/>
      <c r="GO72" s="38"/>
      <c r="GP72" s="38"/>
      <c r="GQ72" s="38"/>
      <c r="GR72" s="38"/>
      <c r="GS72" s="38"/>
      <c r="GT72" s="38"/>
      <c r="GU72" s="38"/>
      <c r="GV72" s="38"/>
      <c r="GW72" s="38"/>
      <c r="GX72" s="38"/>
      <c r="GY72" s="38"/>
      <c r="GZ72" s="38"/>
      <c r="HA72" s="38"/>
      <c r="HB72" s="38"/>
      <c r="HC72" s="38"/>
      <c r="HD72" s="38"/>
      <c r="HE72" s="38"/>
      <c r="HF72" s="38"/>
      <c r="HG72" s="38"/>
      <c r="HH72" s="38"/>
      <c r="HI72" s="38"/>
      <c r="HJ72" s="38"/>
      <c r="HK72" s="38"/>
      <c r="HL72" s="38"/>
      <c r="HM72" s="38"/>
      <c r="HN72" s="38"/>
      <c r="HO72" s="38"/>
      <c r="HP72" s="38"/>
      <c r="HQ72" s="38"/>
      <c r="HR72" s="38"/>
      <c r="HS72" s="38"/>
      <c r="HT72" s="38"/>
      <c r="HU72" s="38"/>
      <c r="HV72" s="38"/>
      <c r="HW72" s="38"/>
    </row>
    <row r="73" spans="2:231" s="17" customFormat="1" ht="15.75" customHeight="1">
      <c r="D73" s="26" t="s">
        <v>35</v>
      </c>
      <c r="E73" s="81" t="s">
        <v>57</v>
      </c>
      <c r="H73" s="96"/>
      <c r="L73" s="21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  <c r="DT73" s="38"/>
      <c r="DU73" s="38"/>
      <c r="DV73" s="38"/>
      <c r="DW73" s="38"/>
      <c r="DX73" s="38"/>
      <c r="DY73" s="38"/>
      <c r="DZ73" s="38"/>
      <c r="EA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L73" s="38"/>
      <c r="EM73" s="38"/>
      <c r="EN73" s="38"/>
      <c r="EO73" s="38"/>
      <c r="EP73" s="38"/>
      <c r="EQ73" s="38"/>
      <c r="ER73" s="38"/>
      <c r="ES73" s="38"/>
      <c r="ET73" s="38"/>
      <c r="EU73" s="38"/>
      <c r="EV73" s="38"/>
      <c r="EW73" s="38"/>
      <c r="EX73" s="38"/>
      <c r="EY73" s="38"/>
      <c r="EZ73" s="38"/>
      <c r="FA73" s="38"/>
      <c r="FB73" s="38"/>
      <c r="FC73" s="38"/>
      <c r="FD73" s="38"/>
      <c r="FE73" s="38"/>
      <c r="FF73" s="38"/>
      <c r="FG73" s="38"/>
      <c r="FH73" s="38"/>
      <c r="FI73" s="38"/>
      <c r="FJ73" s="38"/>
      <c r="FK73" s="38"/>
      <c r="FL73" s="38"/>
      <c r="FM73" s="38"/>
      <c r="FN73" s="38"/>
      <c r="FO73" s="38"/>
      <c r="FP73" s="38"/>
      <c r="FQ73" s="38"/>
      <c r="FR73" s="38"/>
      <c r="FS73" s="38"/>
      <c r="FT73" s="38"/>
      <c r="FU73" s="38"/>
      <c r="FV73" s="38"/>
      <c r="FW73" s="38"/>
      <c r="FX73" s="38"/>
      <c r="FY73" s="38"/>
      <c r="FZ73" s="38"/>
      <c r="GA73" s="38"/>
      <c r="GB73" s="38"/>
      <c r="GC73" s="38"/>
      <c r="GD73" s="38"/>
      <c r="GE73" s="38"/>
      <c r="GF73" s="38"/>
      <c r="GG73" s="38"/>
      <c r="GH73" s="38"/>
      <c r="GI73" s="38"/>
      <c r="GJ73" s="38"/>
      <c r="GK73" s="38"/>
      <c r="GL73" s="38"/>
      <c r="GM73" s="38"/>
      <c r="GN73" s="38"/>
      <c r="GO73" s="38"/>
      <c r="GP73" s="38"/>
      <c r="GQ73" s="38"/>
      <c r="GR73" s="38"/>
      <c r="GS73" s="38"/>
      <c r="GT73" s="38"/>
      <c r="GU73" s="38"/>
      <c r="GV73" s="38"/>
      <c r="GW73" s="38"/>
      <c r="GX73" s="38"/>
      <c r="GY73" s="38"/>
      <c r="GZ73" s="38"/>
      <c r="HA73" s="38"/>
      <c r="HB73" s="38"/>
      <c r="HC73" s="38"/>
      <c r="HD73" s="38"/>
      <c r="HE73" s="38"/>
      <c r="HF73" s="38"/>
      <c r="HG73" s="38"/>
      <c r="HH73" s="38"/>
      <c r="HI73" s="38"/>
      <c r="HJ73" s="38"/>
      <c r="HK73" s="38"/>
      <c r="HL73" s="38"/>
      <c r="HM73" s="38"/>
      <c r="HN73" s="38"/>
      <c r="HO73" s="38"/>
      <c r="HP73" s="38"/>
      <c r="HQ73" s="38"/>
      <c r="HR73" s="38"/>
      <c r="HS73" s="38"/>
      <c r="HT73" s="38"/>
      <c r="HU73" s="38"/>
      <c r="HV73" s="38"/>
      <c r="HW73" s="38"/>
    </row>
    <row r="74" spans="2:231" s="17" customFormat="1" ht="15.75" customHeight="1">
      <c r="D74" s="26" t="s">
        <v>36</v>
      </c>
      <c r="E74" s="17" t="s">
        <v>5</v>
      </c>
      <c r="H74" s="96"/>
      <c r="L74" s="21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8"/>
      <c r="DS74" s="38"/>
      <c r="DT74" s="38"/>
      <c r="DU74" s="38"/>
      <c r="DV74" s="38"/>
      <c r="DW74" s="38"/>
      <c r="DX74" s="38"/>
      <c r="DY74" s="38"/>
      <c r="DZ74" s="38"/>
      <c r="EA74" s="38"/>
      <c r="EB74" s="38"/>
      <c r="EC74" s="38"/>
      <c r="ED74" s="38"/>
      <c r="EE74" s="38"/>
      <c r="EF74" s="38"/>
      <c r="EG74" s="38"/>
      <c r="EH74" s="38"/>
      <c r="EI74" s="38"/>
      <c r="EJ74" s="38"/>
      <c r="EK74" s="38"/>
      <c r="EL74" s="38"/>
      <c r="EM74" s="38"/>
      <c r="EN74" s="38"/>
      <c r="EO74" s="38"/>
      <c r="EP74" s="38"/>
      <c r="EQ74" s="38"/>
      <c r="ER74" s="38"/>
      <c r="ES74" s="38"/>
      <c r="ET74" s="38"/>
      <c r="EU74" s="38"/>
      <c r="EV74" s="38"/>
      <c r="EW74" s="38"/>
      <c r="EX74" s="38"/>
      <c r="EY74" s="38"/>
      <c r="EZ74" s="38"/>
      <c r="FA74" s="38"/>
      <c r="FB74" s="38"/>
      <c r="FC74" s="38"/>
      <c r="FD74" s="38"/>
      <c r="FE74" s="38"/>
      <c r="FF74" s="38"/>
      <c r="FG74" s="38"/>
      <c r="FH74" s="38"/>
      <c r="FI74" s="38"/>
      <c r="FJ74" s="38"/>
      <c r="FK74" s="38"/>
      <c r="FL74" s="38"/>
      <c r="FM74" s="38"/>
      <c r="FN74" s="38"/>
      <c r="FO74" s="38"/>
      <c r="FP74" s="38"/>
      <c r="FQ74" s="38"/>
      <c r="FR74" s="38"/>
      <c r="FS74" s="38"/>
      <c r="FT74" s="38"/>
      <c r="FU74" s="38"/>
      <c r="FV74" s="38"/>
      <c r="FW74" s="38"/>
      <c r="FX74" s="38"/>
      <c r="FY74" s="38"/>
      <c r="FZ74" s="38"/>
      <c r="GA74" s="38"/>
      <c r="GB74" s="38"/>
      <c r="GC74" s="38"/>
      <c r="GD74" s="38"/>
      <c r="GE74" s="38"/>
      <c r="GF74" s="38"/>
      <c r="GG74" s="38"/>
      <c r="GH74" s="38"/>
      <c r="GI74" s="38"/>
      <c r="GJ74" s="38"/>
      <c r="GK74" s="38"/>
      <c r="GL74" s="38"/>
      <c r="GM74" s="38"/>
      <c r="GN74" s="38"/>
      <c r="GO74" s="38"/>
      <c r="GP74" s="38"/>
      <c r="GQ74" s="38"/>
      <c r="GR74" s="38"/>
      <c r="GS74" s="38"/>
      <c r="GT74" s="38"/>
      <c r="GU74" s="38"/>
      <c r="GV74" s="38"/>
      <c r="GW74" s="38"/>
      <c r="GX74" s="38"/>
      <c r="GY74" s="38"/>
      <c r="GZ74" s="38"/>
      <c r="HA74" s="38"/>
      <c r="HB74" s="38"/>
      <c r="HC74" s="38"/>
      <c r="HD74" s="38"/>
      <c r="HE74" s="38"/>
      <c r="HF74" s="38"/>
      <c r="HG74" s="38"/>
      <c r="HH74" s="38"/>
      <c r="HI74" s="38"/>
      <c r="HJ74" s="38"/>
      <c r="HK74" s="38"/>
      <c r="HL74" s="38"/>
      <c r="HM74" s="38"/>
      <c r="HN74" s="38"/>
      <c r="HO74" s="38"/>
      <c r="HP74" s="38"/>
      <c r="HQ74" s="38"/>
      <c r="HR74" s="38"/>
      <c r="HS74" s="38"/>
      <c r="HT74" s="38"/>
      <c r="HU74" s="38"/>
      <c r="HV74" s="38"/>
      <c r="HW74" s="38"/>
    </row>
    <row r="75" spans="2:231" s="17" customFormat="1" ht="15.75" customHeight="1">
      <c r="D75" s="26" t="s">
        <v>37</v>
      </c>
      <c r="E75" s="22" t="s">
        <v>18</v>
      </c>
      <c r="H75" s="96"/>
      <c r="L75" s="21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  <c r="DT75" s="38"/>
      <c r="DU75" s="38"/>
      <c r="DV75" s="38"/>
      <c r="DW75" s="38"/>
      <c r="DX75" s="38"/>
      <c r="DY75" s="38"/>
      <c r="DZ75" s="38"/>
      <c r="EA75" s="38"/>
      <c r="EB75" s="38"/>
      <c r="EC75" s="38"/>
      <c r="ED75" s="38"/>
      <c r="EE75" s="38"/>
      <c r="EF75" s="38"/>
      <c r="EG75" s="38"/>
      <c r="EH75" s="38"/>
      <c r="EI75" s="38"/>
      <c r="EJ75" s="38"/>
      <c r="EK75" s="38"/>
      <c r="EL75" s="38"/>
      <c r="EM75" s="38"/>
      <c r="EN75" s="38"/>
      <c r="EO75" s="38"/>
      <c r="EP75" s="38"/>
      <c r="EQ75" s="38"/>
      <c r="ER75" s="38"/>
      <c r="ES75" s="38"/>
      <c r="ET75" s="38"/>
      <c r="EU75" s="38"/>
      <c r="EV75" s="38"/>
      <c r="EW75" s="38"/>
      <c r="EX75" s="38"/>
      <c r="EY75" s="38"/>
      <c r="EZ75" s="38"/>
      <c r="FA75" s="38"/>
      <c r="FB75" s="38"/>
      <c r="FC75" s="38"/>
      <c r="FD75" s="38"/>
      <c r="FE75" s="38"/>
      <c r="FF75" s="38"/>
      <c r="FG75" s="38"/>
      <c r="FH75" s="38"/>
      <c r="FI75" s="38"/>
      <c r="FJ75" s="38"/>
      <c r="FK75" s="38"/>
      <c r="FL75" s="38"/>
      <c r="FM75" s="38"/>
      <c r="FN75" s="38"/>
      <c r="FO75" s="38"/>
      <c r="FP75" s="38"/>
      <c r="FQ75" s="38"/>
      <c r="FR75" s="38"/>
      <c r="FS75" s="38"/>
      <c r="FT75" s="38"/>
      <c r="FU75" s="38"/>
      <c r="FV75" s="38"/>
      <c r="FW75" s="38"/>
      <c r="FX75" s="38"/>
      <c r="FY75" s="38"/>
      <c r="FZ75" s="38"/>
      <c r="GA75" s="38"/>
      <c r="GB75" s="38"/>
      <c r="GC75" s="38"/>
      <c r="GD75" s="38"/>
      <c r="GE75" s="38"/>
      <c r="GF75" s="38"/>
      <c r="GG75" s="38"/>
      <c r="GH75" s="38"/>
      <c r="GI75" s="38"/>
      <c r="GJ75" s="38"/>
      <c r="GK75" s="38"/>
      <c r="GL75" s="38"/>
      <c r="GM75" s="38"/>
      <c r="GN75" s="38"/>
      <c r="GO75" s="38"/>
      <c r="GP75" s="38"/>
      <c r="GQ75" s="38"/>
      <c r="GR75" s="38"/>
      <c r="GS75" s="38"/>
      <c r="GT75" s="38"/>
      <c r="GU75" s="38"/>
      <c r="GV75" s="38"/>
      <c r="GW75" s="38"/>
      <c r="GX75" s="38"/>
      <c r="GY75" s="38"/>
      <c r="GZ75" s="38"/>
      <c r="HA75" s="38"/>
      <c r="HB75" s="38"/>
      <c r="HC75" s="38"/>
      <c r="HD75" s="38"/>
      <c r="HE75" s="38"/>
      <c r="HF75" s="38"/>
      <c r="HG75" s="38"/>
      <c r="HH75" s="38"/>
      <c r="HI75" s="38"/>
      <c r="HJ75" s="38"/>
      <c r="HK75" s="38"/>
      <c r="HL75" s="38"/>
      <c r="HM75" s="38"/>
      <c r="HN75" s="38"/>
      <c r="HO75" s="38"/>
      <c r="HP75" s="38"/>
      <c r="HQ75" s="38"/>
      <c r="HR75" s="38"/>
      <c r="HS75" s="38"/>
      <c r="HT75" s="38"/>
      <c r="HU75" s="38"/>
      <c r="HV75" s="38"/>
      <c r="HW75" s="38"/>
    </row>
    <row r="76" spans="2:231" s="17" customFormat="1" ht="15.75" customHeight="1">
      <c r="D76" s="26" t="s">
        <v>38</v>
      </c>
      <c r="E76" s="23" t="s">
        <v>47</v>
      </c>
      <c r="H76" s="96"/>
      <c r="L76" s="21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8"/>
      <c r="DI76" s="38"/>
      <c r="DJ76" s="38"/>
      <c r="DK76" s="38"/>
      <c r="DL76" s="38"/>
      <c r="DM76" s="38"/>
      <c r="DN76" s="38"/>
      <c r="DO76" s="38"/>
      <c r="DP76" s="38"/>
      <c r="DQ76" s="38"/>
      <c r="DR76" s="38"/>
      <c r="DS76" s="38"/>
      <c r="DT76" s="38"/>
      <c r="DU76" s="38"/>
      <c r="DV76" s="38"/>
      <c r="DW76" s="38"/>
      <c r="DX76" s="38"/>
      <c r="DY76" s="38"/>
      <c r="DZ76" s="38"/>
      <c r="EA76" s="38"/>
      <c r="EB76" s="38"/>
      <c r="EC76" s="38"/>
      <c r="ED76" s="38"/>
      <c r="EE76" s="38"/>
      <c r="EF76" s="38"/>
      <c r="EG76" s="38"/>
      <c r="EH76" s="38"/>
      <c r="EI76" s="38"/>
      <c r="EJ76" s="38"/>
      <c r="EK76" s="38"/>
      <c r="EL76" s="38"/>
      <c r="EM76" s="38"/>
      <c r="EN76" s="38"/>
      <c r="EO76" s="38"/>
      <c r="EP76" s="38"/>
      <c r="EQ76" s="38"/>
      <c r="ER76" s="38"/>
      <c r="ES76" s="38"/>
      <c r="ET76" s="38"/>
      <c r="EU76" s="38"/>
      <c r="EV76" s="38"/>
      <c r="EW76" s="38"/>
      <c r="EX76" s="38"/>
      <c r="EY76" s="38"/>
      <c r="EZ76" s="38"/>
      <c r="FA76" s="38"/>
      <c r="FB76" s="38"/>
      <c r="FC76" s="38"/>
      <c r="FD76" s="38"/>
      <c r="FE76" s="38"/>
      <c r="FF76" s="38"/>
      <c r="FG76" s="38"/>
      <c r="FH76" s="38"/>
      <c r="FI76" s="38"/>
      <c r="FJ76" s="38"/>
      <c r="FK76" s="38"/>
      <c r="FL76" s="38"/>
      <c r="FM76" s="38"/>
      <c r="FN76" s="38"/>
      <c r="FO76" s="38"/>
      <c r="FP76" s="38"/>
      <c r="FQ76" s="38"/>
      <c r="FR76" s="38"/>
      <c r="FS76" s="38"/>
      <c r="FT76" s="38"/>
      <c r="FU76" s="38"/>
      <c r="FV76" s="38"/>
      <c r="FW76" s="38"/>
      <c r="FX76" s="38"/>
      <c r="FY76" s="38"/>
      <c r="FZ76" s="38"/>
      <c r="GA76" s="38"/>
      <c r="GB76" s="38"/>
      <c r="GC76" s="38"/>
      <c r="GD76" s="38"/>
      <c r="GE76" s="38"/>
      <c r="GF76" s="38"/>
      <c r="GG76" s="38"/>
      <c r="GH76" s="38"/>
      <c r="GI76" s="38"/>
      <c r="GJ76" s="38"/>
      <c r="GK76" s="38"/>
      <c r="GL76" s="38"/>
      <c r="GM76" s="38"/>
      <c r="GN76" s="38"/>
      <c r="GO76" s="38"/>
      <c r="GP76" s="38"/>
      <c r="GQ76" s="38"/>
      <c r="GR76" s="38"/>
      <c r="GS76" s="38"/>
      <c r="GT76" s="38"/>
      <c r="GU76" s="38"/>
      <c r="GV76" s="38"/>
      <c r="GW76" s="38"/>
      <c r="GX76" s="38"/>
      <c r="GY76" s="38"/>
      <c r="GZ76" s="38"/>
      <c r="HA76" s="38"/>
      <c r="HB76" s="38"/>
      <c r="HC76" s="38"/>
      <c r="HD76" s="38"/>
      <c r="HE76" s="38"/>
      <c r="HF76" s="38"/>
      <c r="HG76" s="38"/>
      <c r="HH76" s="38"/>
      <c r="HI76" s="38"/>
      <c r="HJ76" s="38"/>
      <c r="HK76" s="38"/>
      <c r="HL76" s="38"/>
      <c r="HM76" s="38"/>
      <c r="HN76" s="38"/>
      <c r="HO76" s="38"/>
      <c r="HP76" s="38"/>
      <c r="HQ76" s="38"/>
      <c r="HR76" s="38"/>
      <c r="HS76" s="38"/>
      <c r="HT76" s="38"/>
      <c r="HU76" s="38"/>
      <c r="HV76" s="38"/>
      <c r="HW76" s="38"/>
    </row>
    <row r="77" spans="2:231" s="17" customFormat="1" ht="15.75" customHeight="1">
      <c r="D77" s="26" t="s">
        <v>39</v>
      </c>
      <c r="E77" s="17" t="s">
        <v>48</v>
      </c>
      <c r="H77" s="96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38"/>
      <c r="EF77" s="38"/>
      <c r="EG77" s="38"/>
      <c r="EH77" s="38"/>
      <c r="EI77" s="38"/>
      <c r="EJ77" s="38"/>
      <c r="EK77" s="38"/>
      <c r="EL77" s="38"/>
      <c r="EM77" s="38"/>
      <c r="EN77" s="38"/>
      <c r="EO77" s="38"/>
      <c r="EP77" s="38"/>
      <c r="EQ77" s="38"/>
      <c r="ER77" s="38"/>
      <c r="ES77" s="38"/>
      <c r="ET77" s="38"/>
      <c r="EU77" s="38"/>
      <c r="EV77" s="38"/>
      <c r="EW77" s="38"/>
      <c r="EX77" s="38"/>
      <c r="EY77" s="38"/>
      <c r="EZ77" s="38"/>
      <c r="FA77" s="38"/>
      <c r="FB77" s="38"/>
      <c r="FC77" s="38"/>
      <c r="FD77" s="38"/>
      <c r="FE77" s="38"/>
      <c r="FF77" s="38"/>
      <c r="FG77" s="38"/>
      <c r="FH77" s="38"/>
      <c r="FI77" s="38"/>
      <c r="FJ77" s="38"/>
      <c r="FK77" s="38"/>
      <c r="FL77" s="38"/>
      <c r="FM77" s="38"/>
      <c r="FN77" s="38"/>
      <c r="FO77" s="38"/>
      <c r="FP77" s="38"/>
      <c r="FQ77" s="38"/>
      <c r="FR77" s="38"/>
      <c r="FS77" s="38"/>
      <c r="FT77" s="38"/>
      <c r="FU77" s="38"/>
      <c r="FV77" s="38"/>
      <c r="FW77" s="38"/>
      <c r="FX77" s="38"/>
      <c r="FY77" s="38"/>
      <c r="FZ77" s="38"/>
      <c r="GA77" s="38"/>
      <c r="GB77" s="38"/>
      <c r="GC77" s="38"/>
      <c r="GD77" s="38"/>
      <c r="GE77" s="38"/>
      <c r="GF77" s="38"/>
      <c r="GG77" s="38"/>
      <c r="GH77" s="38"/>
      <c r="GI77" s="38"/>
      <c r="GJ77" s="38"/>
      <c r="GK77" s="38"/>
      <c r="GL77" s="38"/>
      <c r="GM77" s="38"/>
      <c r="GN77" s="38"/>
      <c r="GO77" s="38"/>
      <c r="GP77" s="38"/>
      <c r="GQ77" s="38"/>
      <c r="GR77" s="38"/>
      <c r="GS77" s="38"/>
      <c r="GT77" s="38"/>
      <c r="GU77" s="38"/>
      <c r="GV77" s="38"/>
      <c r="GW77" s="38"/>
      <c r="GX77" s="38"/>
      <c r="GY77" s="38"/>
      <c r="GZ77" s="38"/>
      <c r="HA77" s="38"/>
      <c r="HB77" s="38"/>
      <c r="HC77" s="38"/>
      <c r="HD77" s="38"/>
      <c r="HE77" s="38"/>
      <c r="HF77" s="38"/>
      <c r="HG77" s="38"/>
      <c r="HH77" s="38"/>
      <c r="HI77" s="38"/>
      <c r="HJ77" s="38"/>
      <c r="HK77" s="38"/>
      <c r="HL77" s="38"/>
      <c r="HM77" s="38"/>
      <c r="HN77" s="38"/>
      <c r="HO77" s="38"/>
      <c r="HP77" s="38"/>
      <c r="HQ77" s="38"/>
      <c r="HR77" s="38"/>
      <c r="HS77" s="38"/>
      <c r="HT77" s="38"/>
      <c r="HU77" s="38"/>
      <c r="HV77" s="38"/>
      <c r="HW77" s="38"/>
    </row>
    <row r="78" spans="2:231" s="17" customFormat="1" ht="15.75" customHeight="1">
      <c r="B78" s="11"/>
      <c r="C78" s="11"/>
      <c r="D78" s="12" t="s">
        <v>40</v>
      </c>
      <c r="E78" s="11" t="s">
        <v>19</v>
      </c>
      <c r="F78" s="11"/>
      <c r="G78" s="13"/>
      <c r="H78" s="105"/>
      <c r="I78" s="14"/>
      <c r="J78" s="11"/>
      <c r="K78" s="15"/>
      <c r="L78" s="16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A78" s="38"/>
      <c r="EB78" s="38"/>
      <c r="EC78" s="38"/>
      <c r="ED78" s="38"/>
      <c r="EE78" s="38"/>
      <c r="EF78" s="38"/>
      <c r="EG78" s="38"/>
      <c r="EH78" s="38"/>
      <c r="EI78" s="38"/>
      <c r="EJ78" s="38"/>
      <c r="EK78" s="38"/>
      <c r="EL78" s="38"/>
      <c r="EM78" s="38"/>
      <c r="EN78" s="38"/>
      <c r="EO78" s="38"/>
      <c r="EP78" s="38"/>
      <c r="EQ78" s="38"/>
      <c r="ER78" s="38"/>
      <c r="ES78" s="38"/>
      <c r="ET78" s="38"/>
      <c r="EU78" s="38"/>
      <c r="EV78" s="38"/>
      <c r="EW78" s="38"/>
      <c r="EX78" s="38"/>
      <c r="EY78" s="38"/>
      <c r="EZ78" s="38"/>
      <c r="FA78" s="38"/>
      <c r="FB78" s="38"/>
      <c r="FC78" s="38"/>
      <c r="FD78" s="38"/>
      <c r="FE78" s="38"/>
      <c r="FF78" s="38"/>
      <c r="FG78" s="38"/>
      <c r="FH78" s="38"/>
      <c r="FI78" s="38"/>
      <c r="FJ78" s="38"/>
      <c r="FK78" s="38"/>
      <c r="FL78" s="38"/>
      <c r="FM78" s="38"/>
      <c r="FN78" s="38"/>
      <c r="FO78" s="38"/>
      <c r="FP78" s="38"/>
      <c r="FQ78" s="38"/>
      <c r="FR78" s="38"/>
      <c r="FS78" s="38"/>
      <c r="FT78" s="38"/>
      <c r="FU78" s="38"/>
      <c r="FV78" s="38"/>
      <c r="FW78" s="38"/>
      <c r="FX78" s="38"/>
      <c r="FY78" s="38"/>
      <c r="FZ78" s="38"/>
      <c r="GA78" s="38"/>
      <c r="GB78" s="38"/>
      <c r="GC78" s="38"/>
      <c r="GD78" s="38"/>
      <c r="GE78" s="38"/>
      <c r="GF78" s="38"/>
      <c r="GG78" s="38"/>
      <c r="GH78" s="38"/>
      <c r="GI78" s="38"/>
      <c r="GJ78" s="38"/>
      <c r="GK78" s="38"/>
      <c r="GL78" s="38"/>
      <c r="GM78" s="38"/>
      <c r="GN78" s="38"/>
      <c r="GO78" s="38"/>
      <c r="GP78" s="38"/>
      <c r="GQ78" s="38"/>
      <c r="GR78" s="38"/>
      <c r="GS78" s="38"/>
      <c r="GT78" s="38"/>
      <c r="GU78" s="38"/>
      <c r="GV78" s="38"/>
      <c r="GW78" s="38"/>
      <c r="GX78" s="38"/>
      <c r="GY78" s="38"/>
      <c r="GZ78" s="38"/>
      <c r="HA78" s="38"/>
      <c r="HB78" s="38"/>
      <c r="HC78" s="38"/>
      <c r="HD78" s="38"/>
      <c r="HE78" s="38"/>
      <c r="HF78" s="38"/>
      <c r="HG78" s="38"/>
      <c r="HH78" s="38"/>
      <c r="HI78" s="38"/>
      <c r="HJ78" s="38"/>
      <c r="HK78" s="38"/>
      <c r="HL78" s="38"/>
      <c r="HM78" s="38"/>
      <c r="HN78" s="38"/>
      <c r="HO78" s="38"/>
      <c r="HP78" s="38"/>
      <c r="HQ78" s="38"/>
      <c r="HR78" s="38"/>
      <c r="HS78" s="38"/>
      <c r="HT78" s="38"/>
      <c r="HU78" s="38"/>
      <c r="HV78" s="38"/>
      <c r="HW78" s="38"/>
    </row>
    <row r="79" spans="2:231" s="17" customFormat="1" ht="15.75" customHeight="1">
      <c r="B79" s="11"/>
      <c r="C79" s="11"/>
      <c r="D79" s="12"/>
      <c r="E79" s="11"/>
      <c r="F79" s="11"/>
      <c r="G79" s="13"/>
      <c r="H79" s="105"/>
      <c r="I79" s="14"/>
      <c r="J79" s="11"/>
      <c r="K79" s="15"/>
      <c r="L79" s="16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38"/>
      <c r="DF79" s="38"/>
      <c r="DG79" s="38"/>
      <c r="DH79" s="38"/>
      <c r="DI79" s="38"/>
      <c r="DJ79" s="38"/>
      <c r="DK79" s="38"/>
      <c r="DL79" s="38"/>
      <c r="DM79" s="38"/>
      <c r="DN79" s="38"/>
      <c r="DO79" s="38"/>
      <c r="DP79" s="38"/>
      <c r="DQ79" s="38"/>
      <c r="DR79" s="38"/>
      <c r="DS79" s="38"/>
      <c r="DT79" s="38"/>
      <c r="DU79" s="38"/>
      <c r="DV79" s="38"/>
      <c r="DW79" s="38"/>
      <c r="DX79" s="38"/>
      <c r="DY79" s="38"/>
      <c r="DZ79" s="38"/>
      <c r="EA79" s="38"/>
      <c r="EB79" s="38"/>
      <c r="EC79" s="38"/>
      <c r="ED79" s="38"/>
      <c r="EE79" s="38"/>
      <c r="EF79" s="38"/>
      <c r="EG79" s="38"/>
      <c r="EH79" s="38"/>
      <c r="EI79" s="38"/>
      <c r="EJ79" s="38"/>
      <c r="EK79" s="38"/>
      <c r="EL79" s="38"/>
      <c r="EM79" s="38"/>
      <c r="EN79" s="38"/>
      <c r="EO79" s="38"/>
      <c r="EP79" s="38"/>
      <c r="EQ79" s="38"/>
      <c r="ER79" s="38"/>
      <c r="ES79" s="38"/>
      <c r="ET79" s="38"/>
      <c r="EU79" s="38"/>
      <c r="EV79" s="38"/>
      <c r="EW79" s="38"/>
      <c r="EX79" s="38"/>
      <c r="EY79" s="38"/>
      <c r="EZ79" s="38"/>
      <c r="FA79" s="38"/>
      <c r="FB79" s="38"/>
      <c r="FC79" s="38"/>
      <c r="FD79" s="38"/>
      <c r="FE79" s="38"/>
      <c r="FF79" s="38"/>
      <c r="FG79" s="38"/>
      <c r="FH79" s="38"/>
      <c r="FI79" s="38"/>
      <c r="FJ79" s="38"/>
      <c r="FK79" s="38"/>
      <c r="FL79" s="38"/>
      <c r="FM79" s="38"/>
      <c r="FN79" s="38"/>
      <c r="FO79" s="38"/>
      <c r="FP79" s="38"/>
      <c r="FQ79" s="38"/>
      <c r="FR79" s="38"/>
      <c r="FS79" s="38"/>
      <c r="FT79" s="38"/>
      <c r="FU79" s="38"/>
      <c r="FV79" s="38"/>
      <c r="FW79" s="38"/>
      <c r="FX79" s="38"/>
      <c r="FY79" s="38"/>
      <c r="FZ79" s="38"/>
      <c r="GA79" s="38"/>
      <c r="GB79" s="38"/>
      <c r="GC79" s="38"/>
      <c r="GD79" s="38"/>
      <c r="GE79" s="38"/>
      <c r="GF79" s="38"/>
      <c r="GG79" s="38"/>
      <c r="GH79" s="38"/>
      <c r="GI79" s="38"/>
      <c r="GJ79" s="38"/>
      <c r="GK79" s="38"/>
      <c r="GL79" s="38"/>
      <c r="GM79" s="38"/>
      <c r="GN79" s="38"/>
      <c r="GO79" s="38"/>
      <c r="GP79" s="38"/>
      <c r="GQ79" s="38"/>
      <c r="GR79" s="38"/>
      <c r="GS79" s="38"/>
      <c r="GT79" s="38"/>
      <c r="GU79" s="38"/>
      <c r="GV79" s="38"/>
      <c r="GW79" s="38"/>
      <c r="GX79" s="38"/>
      <c r="GY79" s="38"/>
      <c r="GZ79" s="38"/>
      <c r="HA79" s="38"/>
      <c r="HB79" s="38"/>
      <c r="HC79" s="38"/>
      <c r="HD79" s="38"/>
      <c r="HE79" s="38"/>
      <c r="HF79" s="38"/>
      <c r="HG79" s="38"/>
      <c r="HH79" s="38"/>
      <c r="HI79" s="38"/>
      <c r="HJ79" s="38"/>
      <c r="HK79" s="38"/>
      <c r="HL79" s="38"/>
      <c r="HM79" s="38"/>
      <c r="HN79" s="38"/>
      <c r="HO79" s="38"/>
      <c r="HP79" s="38"/>
      <c r="HQ79" s="38"/>
      <c r="HR79" s="38"/>
      <c r="HS79" s="38"/>
      <c r="HT79" s="38"/>
      <c r="HU79" s="38"/>
      <c r="HV79" s="38"/>
      <c r="HW79" s="38"/>
    </row>
    <row r="80" spans="2:231" s="17" customFormat="1" ht="15.75" customHeight="1">
      <c r="B80" s="11" t="s">
        <v>42</v>
      </c>
      <c r="C80" s="11"/>
      <c r="D80" s="12"/>
      <c r="E80" s="11"/>
      <c r="F80" s="11"/>
      <c r="G80" s="13"/>
      <c r="H80" s="105"/>
      <c r="I80" s="14"/>
      <c r="J80" s="11"/>
      <c r="K80" s="15"/>
      <c r="L80" s="16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8"/>
      <c r="DF80" s="38"/>
      <c r="DG80" s="38"/>
      <c r="DH80" s="38"/>
      <c r="DI80" s="38"/>
      <c r="DJ80" s="38"/>
      <c r="DK80" s="38"/>
      <c r="DL80" s="38"/>
      <c r="DM80" s="38"/>
      <c r="DN80" s="38"/>
      <c r="DO80" s="38"/>
      <c r="DP80" s="38"/>
      <c r="DQ80" s="38"/>
      <c r="DR80" s="38"/>
      <c r="DS80" s="38"/>
      <c r="DT80" s="38"/>
      <c r="DU80" s="38"/>
      <c r="DV80" s="38"/>
      <c r="DW80" s="38"/>
      <c r="DX80" s="38"/>
      <c r="DY80" s="38"/>
      <c r="DZ80" s="38"/>
      <c r="EA80" s="38"/>
      <c r="EB80" s="38"/>
      <c r="EC80" s="38"/>
      <c r="ED80" s="38"/>
      <c r="EE80" s="38"/>
      <c r="EF80" s="38"/>
      <c r="EG80" s="38"/>
      <c r="EH80" s="38"/>
      <c r="EI80" s="38"/>
      <c r="EJ80" s="38"/>
      <c r="EK80" s="38"/>
      <c r="EL80" s="38"/>
      <c r="EM80" s="38"/>
      <c r="EN80" s="38"/>
      <c r="EO80" s="38"/>
      <c r="EP80" s="38"/>
      <c r="EQ80" s="38"/>
      <c r="ER80" s="38"/>
      <c r="ES80" s="38"/>
      <c r="ET80" s="38"/>
      <c r="EU80" s="38"/>
      <c r="EV80" s="38"/>
      <c r="EW80" s="38"/>
      <c r="EX80" s="38"/>
      <c r="EY80" s="38"/>
      <c r="EZ80" s="38"/>
      <c r="FA80" s="38"/>
      <c r="FB80" s="38"/>
      <c r="FC80" s="38"/>
      <c r="FD80" s="38"/>
      <c r="FE80" s="38"/>
      <c r="FF80" s="38"/>
      <c r="FG80" s="38"/>
      <c r="FH80" s="38"/>
      <c r="FI80" s="38"/>
      <c r="FJ80" s="38"/>
      <c r="FK80" s="38"/>
      <c r="FL80" s="38"/>
      <c r="FM80" s="38"/>
      <c r="FN80" s="38"/>
      <c r="FO80" s="38"/>
      <c r="FP80" s="38"/>
      <c r="FQ80" s="38"/>
      <c r="FR80" s="38"/>
      <c r="FS80" s="38"/>
      <c r="FT80" s="38"/>
      <c r="FU80" s="38"/>
      <c r="FV80" s="38"/>
      <c r="FW80" s="38"/>
      <c r="FX80" s="38"/>
      <c r="FY80" s="38"/>
      <c r="FZ80" s="38"/>
      <c r="GA80" s="38"/>
      <c r="GB80" s="38"/>
      <c r="GC80" s="38"/>
      <c r="GD80" s="38"/>
      <c r="GE80" s="38"/>
      <c r="GF80" s="38"/>
      <c r="GG80" s="38"/>
      <c r="GH80" s="38"/>
      <c r="GI80" s="38"/>
      <c r="GJ80" s="38"/>
      <c r="GK80" s="38"/>
      <c r="GL80" s="38"/>
      <c r="GM80" s="38"/>
      <c r="GN80" s="38"/>
      <c r="GO80" s="38"/>
      <c r="GP80" s="38"/>
      <c r="GQ80" s="38"/>
      <c r="GR80" s="38"/>
      <c r="GS80" s="38"/>
      <c r="GT80" s="38"/>
      <c r="GU80" s="38"/>
      <c r="GV80" s="38"/>
      <c r="GW80" s="38"/>
      <c r="GX80" s="38"/>
      <c r="GY80" s="38"/>
      <c r="GZ80" s="38"/>
      <c r="HA80" s="38"/>
      <c r="HB80" s="38"/>
      <c r="HC80" s="38"/>
      <c r="HD80" s="38"/>
      <c r="HE80" s="38"/>
      <c r="HF80" s="38"/>
      <c r="HG80" s="38"/>
      <c r="HH80" s="38"/>
      <c r="HI80" s="38"/>
      <c r="HJ80" s="38"/>
      <c r="HK80" s="38"/>
      <c r="HL80" s="38"/>
      <c r="HM80" s="38"/>
      <c r="HN80" s="38"/>
      <c r="HO80" s="38"/>
      <c r="HP80" s="38"/>
      <c r="HQ80" s="38"/>
      <c r="HR80" s="38"/>
      <c r="HS80" s="38"/>
      <c r="HT80" s="38"/>
      <c r="HU80" s="38"/>
      <c r="HV80" s="38"/>
      <c r="HW80" s="38"/>
    </row>
    <row r="81" spans="2:231" s="17" customFormat="1" ht="15.75" customHeight="1">
      <c r="B81" s="11"/>
      <c r="C81" s="11"/>
      <c r="D81" s="12"/>
      <c r="E81" s="11"/>
      <c r="F81" s="11"/>
      <c r="G81" s="13"/>
      <c r="H81" s="105"/>
      <c r="I81" s="14"/>
      <c r="J81" s="11"/>
      <c r="K81" s="15"/>
      <c r="L81" s="16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O81" s="38"/>
      <c r="DP81" s="38"/>
      <c r="DQ81" s="38"/>
      <c r="DR81" s="38"/>
      <c r="DS81" s="38"/>
      <c r="DT81" s="38"/>
      <c r="DU81" s="38"/>
      <c r="DV81" s="38"/>
      <c r="DW81" s="38"/>
      <c r="DX81" s="38"/>
      <c r="DY81" s="38"/>
      <c r="DZ81" s="38"/>
      <c r="EA81" s="38"/>
      <c r="EB81" s="38"/>
      <c r="EC81" s="38"/>
      <c r="ED81" s="38"/>
      <c r="EE81" s="38"/>
      <c r="EF81" s="38"/>
      <c r="EG81" s="38"/>
      <c r="EH81" s="38"/>
      <c r="EI81" s="38"/>
      <c r="EJ81" s="38"/>
      <c r="EK81" s="38"/>
      <c r="EL81" s="38"/>
      <c r="EM81" s="38"/>
      <c r="EN81" s="38"/>
      <c r="EO81" s="38"/>
      <c r="EP81" s="38"/>
      <c r="EQ81" s="38"/>
      <c r="ER81" s="38"/>
      <c r="ES81" s="38"/>
      <c r="ET81" s="38"/>
      <c r="EU81" s="38"/>
      <c r="EV81" s="38"/>
      <c r="EW81" s="38"/>
      <c r="EX81" s="38"/>
      <c r="EY81" s="38"/>
      <c r="EZ81" s="38"/>
      <c r="FA81" s="38"/>
      <c r="FB81" s="38"/>
      <c r="FC81" s="38"/>
      <c r="FD81" s="38"/>
      <c r="FE81" s="38"/>
      <c r="FF81" s="38"/>
      <c r="FG81" s="38"/>
      <c r="FH81" s="38"/>
      <c r="FI81" s="38"/>
      <c r="FJ81" s="38"/>
      <c r="FK81" s="38"/>
      <c r="FL81" s="38"/>
      <c r="FM81" s="38"/>
      <c r="FN81" s="38"/>
      <c r="FO81" s="38"/>
      <c r="FP81" s="38"/>
      <c r="FQ81" s="38"/>
      <c r="FR81" s="38"/>
      <c r="FS81" s="38"/>
      <c r="FT81" s="38"/>
      <c r="FU81" s="38"/>
      <c r="FV81" s="38"/>
      <c r="FW81" s="38"/>
      <c r="FX81" s="38"/>
      <c r="FY81" s="38"/>
      <c r="FZ81" s="38"/>
      <c r="GA81" s="38"/>
      <c r="GB81" s="38"/>
      <c r="GC81" s="38"/>
      <c r="GD81" s="38"/>
      <c r="GE81" s="38"/>
      <c r="GF81" s="38"/>
      <c r="GG81" s="38"/>
      <c r="GH81" s="38"/>
      <c r="GI81" s="38"/>
      <c r="GJ81" s="38"/>
      <c r="GK81" s="38"/>
      <c r="GL81" s="38"/>
      <c r="GM81" s="38"/>
      <c r="GN81" s="38"/>
      <c r="GO81" s="38"/>
      <c r="GP81" s="38"/>
      <c r="GQ81" s="38"/>
      <c r="GR81" s="38"/>
      <c r="GS81" s="38"/>
      <c r="GT81" s="38"/>
      <c r="GU81" s="38"/>
      <c r="GV81" s="38"/>
      <c r="GW81" s="38"/>
      <c r="GX81" s="38"/>
      <c r="GY81" s="38"/>
      <c r="GZ81" s="38"/>
      <c r="HA81" s="38"/>
      <c r="HB81" s="38"/>
      <c r="HC81" s="38"/>
      <c r="HD81" s="38"/>
      <c r="HE81" s="38"/>
      <c r="HF81" s="38"/>
      <c r="HG81" s="38"/>
      <c r="HH81" s="38"/>
      <c r="HI81" s="38"/>
      <c r="HJ81" s="38"/>
      <c r="HK81" s="38"/>
      <c r="HL81" s="38"/>
      <c r="HM81" s="38"/>
      <c r="HN81" s="38"/>
      <c r="HO81" s="38"/>
      <c r="HP81" s="38"/>
      <c r="HQ81" s="38"/>
      <c r="HR81" s="38"/>
      <c r="HS81" s="38"/>
      <c r="HT81" s="38"/>
      <c r="HU81" s="38"/>
      <c r="HV81" s="38"/>
      <c r="HW81" s="38"/>
    </row>
    <row r="82" spans="2:231" s="17" customFormat="1" ht="15.75" customHeight="1">
      <c r="B82" s="11"/>
      <c r="C82" s="11"/>
      <c r="D82" s="12"/>
      <c r="E82" s="11"/>
      <c r="F82" s="11"/>
      <c r="G82" s="13"/>
      <c r="H82" s="105"/>
      <c r="I82" s="14"/>
      <c r="J82" s="11"/>
      <c r="K82" s="15"/>
      <c r="L82" s="16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38"/>
      <c r="DF82" s="38"/>
      <c r="DG82" s="38"/>
      <c r="DH82" s="38"/>
      <c r="DI82" s="38"/>
      <c r="DJ82" s="38"/>
      <c r="DK82" s="38"/>
      <c r="DL82" s="38"/>
      <c r="DM82" s="38"/>
      <c r="DN82" s="38"/>
      <c r="DO82" s="38"/>
      <c r="DP82" s="38"/>
      <c r="DQ82" s="38"/>
      <c r="DR82" s="38"/>
      <c r="DS82" s="38"/>
      <c r="DT82" s="38"/>
      <c r="DU82" s="38"/>
      <c r="DV82" s="38"/>
      <c r="DW82" s="38"/>
      <c r="DX82" s="38"/>
      <c r="DY82" s="38"/>
      <c r="DZ82" s="38"/>
      <c r="EA82" s="38"/>
      <c r="EB82" s="38"/>
      <c r="EC82" s="38"/>
      <c r="ED82" s="38"/>
      <c r="EE82" s="38"/>
      <c r="EF82" s="38"/>
      <c r="EG82" s="38"/>
      <c r="EH82" s="38"/>
      <c r="EI82" s="38"/>
      <c r="EJ82" s="38"/>
      <c r="EK82" s="38"/>
      <c r="EL82" s="38"/>
      <c r="EM82" s="38"/>
      <c r="EN82" s="38"/>
      <c r="EO82" s="38"/>
      <c r="EP82" s="38"/>
      <c r="EQ82" s="38"/>
      <c r="ER82" s="38"/>
      <c r="ES82" s="38"/>
      <c r="ET82" s="38"/>
      <c r="EU82" s="38"/>
      <c r="EV82" s="38"/>
      <c r="EW82" s="38"/>
      <c r="EX82" s="38"/>
      <c r="EY82" s="38"/>
      <c r="EZ82" s="38"/>
      <c r="FA82" s="38"/>
      <c r="FB82" s="38"/>
      <c r="FC82" s="38"/>
      <c r="FD82" s="38"/>
      <c r="FE82" s="38"/>
      <c r="FF82" s="38"/>
      <c r="FG82" s="38"/>
      <c r="FH82" s="38"/>
      <c r="FI82" s="38"/>
      <c r="FJ82" s="38"/>
      <c r="FK82" s="38"/>
      <c r="FL82" s="38"/>
      <c r="FM82" s="38"/>
      <c r="FN82" s="38"/>
      <c r="FO82" s="38"/>
      <c r="FP82" s="38"/>
      <c r="FQ82" s="38"/>
      <c r="FR82" s="38"/>
      <c r="FS82" s="38"/>
      <c r="FT82" s="38"/>
      <c r="FU82" s="38"/>
      <c r="FV82" s="38"/>
      <c r="FW82" s="38"/>
      <c r="FX82" s="38"/>
      <c r="FY82" s="38"/>
      <c r="FZ82" s="38"/>
      <c r="GA82" s="38"/>
      <c r="GB82" s="38"/>
      <c r="GC82" s="38"/>
      <c r="GD82" s="38"/>
      <c r="GE82" s="38"/>
      <c r="GF82" s="38"/>
      <c r="GG82" s="38"/>
      <c r="GH82" s="38"/>
      <c r="GI82" s="38"/>
      <c r="GJ82" s="38"/>
      <c r="GK82" s="38"/>
      <c r="GL82" s="38"/>
      <c r="GM82" s="38"/>
      <c r="GN82" s="38"/>
      <c r="GO82" s="38"/>
      <c r="GP82" s="38"/>
      <c r="GQ82" s="38"/>
      <c r="GR82" s="38"/>
      <c r="GS82" s="38"/>
      <c r="GT82" s="38"/>
      <c r="GU82" s="38"/>
      <c r="GV82" s="38"/>
      <c r="GW82" s="38"/>
      <c r="GX82" s="38"/>
      <c r="GY82" s="38"/>
      <c r="GZ82" s="38"/>
      <c r="HA82" s="38"/>
      <c r="HB82" s="38"/>
      <c r="HC82" s="38"/>
      <c r="HD82" s="38"/>
      <c r="HE82" s="38"/>
      <c r="HF82" s="38"/>
      <c r="HG82" s="38"/>
      <c r="HH82" s="38"/>
      <c r="HI82" s="38"/>
      <c r="HJ82" s="38"/>
      <c r="HK82" s="38"/>
      <c r="HL82" s="38"/>
      <c r="HM82" s="38"/>
      <c r="HN82" s="38"/>
      <c r="HO82" s="38"/>
      <c r="HP82" s="38"/>
      <c r="HQ82" s="38"/>
      <c r="HR82" s="38"/>
      <c r="HS82" s="38"/>
      <c r="HT82" s="38"/>
      <c r="HU82" s="38"/>
      <c r="HV82" s="38"/>
      <c r="HW82" s="38"/>
    </row>
    <row r="83" spans="2:231" s="17" customFormat="1" ht="15.75" customHeight="1">
      <c r="B83" s="8"/>
      <c r="C83" s="8"/>
      <c r="D83" s="11"/>
      <c r="E83" s="11"/>
      <c r="F83" s="11"/>
      <c r="G83" s="24"/>
      <c r="H83" s="106"/>
      <c r="I83" s="11"/>
      <c r="J83" s="11"/>
      <c r="K83" s="24"/>
      <c r="L83" s="25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D83" s="38"/>
      <c r="DE83" s="38"/>
      <c r="DF83" s="38"/>
      <c r="DG83" s="38"/>
      <c r="DH83" s="38"/>
      <c r="DI83" s="38"/>
      <c r="DJ83" s="38"/>
      <c r="DK83" s="38"/>
      <c r="DL83" s="38"/>
      <c r="DM83" s="38"/>
      <c r="DN83" s="38"/>
      <c r="DO83" s="38"/>
      <c r="DP83" s="38"/>
      <c r="DQ83" s="38"/>
      <c r="DR83" s="38"/>
      <c r="DS83" s="38"/>
      <c r="DT83" s="38"/>
      <c r="DU83" s="38"/>
      <c r="DV83" s="38"/>
      <c r="DW83" s="38"/>
      <c r="DX83" s="38"/>
      <c r="DY83" s="38"/>
      <c r="DZ83" s="38"/>
      <c r="EA83" s="38"/>
      <c r="EB83" s="38"/>
      <c r="EC83" s="38"/>
      <c r="ED83" s="38"/>
      <c r="EE83" s="38"/>
      <c r="EF83" s="38"/>
      <c r="EG83" s="38"/>
      <c r="EH83" s="38"/>
      <c r="EI83" s="38"/>
      <c r="EJ83" s="38"/>
      <c r="EK83" s="38"/>
      <c r="EL83" s="38"/>
      <c r="EM83" s="38"/>
      <c r="EN83" s="38"/>
      <c r="EO83" s="38"/>
      <c r="EP83" s="38"/>
      <c r="EQ83" s="38"/>
      <c r="ER83" s="38"/>
      <c r="ES83" s="38"/>
      <c r="ET83" s="38"/>
      <c r="EU83" s="38"/>
      <c r="EV83" s="38"/>
      <c r="EW83" s="38"/>
      <c r="EX83" s="38"/>
      <c r="EY83" s="38"/>
      <c r="EZ83" s="38"/>
      <c r="FA83" s="38"/>
      <c r="FB83" s="38"/>
      <c r="FC83" s="38"/>
      <c r="FD83" s="38"/>
      <c r="FE83" s="38"/>
      <c r="FF83" s="38"/>
      <c r="FG83" s="38"/>
      <c r="FH83" s="38"/>
      <c r="FI83" s="38"/>
      <c r="FJ83" s="38"/>
      <c r="FK83" s="38"/>
      <c r="FL83" s="38"/>
      <c r="FM83" s="38"/>
      <c r="FN83" s="38"/>
      <c r="FO83" s="38"/>
      <c r="FP83" s="38"/>
      <c r="FQ83" s="38"/>
      <c r="FR83" s="38"/>
      <c r="FS83" s="38"/>
      <c r="FT83" s="38"/>
      <c r="FU83" s="38"/>
      <c r="FV83" s="38"/>
      <c r="FW83" s="38"/>
      <c r="FX83" s="38"/>
      <c r="FY83" s="38"/>
      <c r="FZ83" s="38"/>
      <c r="GA83" s="38"/>
      <c r="GB83" s="38"/>
      <c r="GC83" s="38"/>
      <c r="GD83" s="38"/>
      <c r="GE83" s="38"/>
      <c r="GF83" s="38"/>
      <c r="GG83" s="38"/>
      <c r="GH83" s="38"/>
      <c r="GI83" s="38"/>
      <c r="GJ83" s="38"/>
      <c r="GK83" s="38"/>
      <c r="GL83" s="38"/>
      <c r="GM83" s="38"/>
      <c r="GN83" s="38"/>
      <c r="GO83" s="38"/>
      <c r="GP83" s="38"/>
      <c r="GQ83" s="38"/>
      <c r="GR83" s="38"/>
      <c r="GS83" s="38"/>
      <c r="GT83" s="38"/>
      <c r="GU83" s="38"/>
      <c r="GV83" s="38"/>
      <c r="GW83" s="38"/>
      <c r="GX83" s="38"/>
      <c r="GY83" s="38"/>
      <c r="GZ83" s="38"/>
      <c r="HA83" s="38"/>
      <c r="HB83" s="38"/>
      <c r="HC83" s="38"/>
      <c r="HD83" s="38"/>
      <c r="HE83" s="38"/>
      <c r="HF83" s="38"/>
      <c r="HG83" s="38"/>
      <c r="HH83" s="38"/>
      <c r="HI83" s="38"/>
      <c r="HJ83" s="38"/>
      <c r="HK83" s="38"/>
      <c r="HL83" s="38"/>
      <c r="HM83" s="38"/>
      <c r="HN83" s="38"/>
      <c r="HO83" s="38"/>
      <c r="HP83" s="38"/>
      <c r="HQ83" s="38"/>
      <c r="HR83" s="38"/>
      <c r="HS83" s="38"/>
      <c r="HT83" s="38"/>
      <c r="HU83" s="38"/>
      <c r="HV83" s="38"/>
      <c r="HW83" s="38"/>
    </row>
    <row r="84" spans="2:231" s="17" customFormat="1" ht="15.75" customHeight="1">
      <c r="B84" s="11" t="s">
        <v>55</v>
      </c>
      <c r="C84" s="11"/>
      <c r="D84" s="11"/>
      <c r="E84" s="11"/>
      <c r="F84" s="11"/>
      <c r="G84" s="24"/>
      <c r="H84" s="106"/>
      <c r="I84" s="11"/>
      <c r="J84" s="11"/>
      <c r="K84" s="24"/>
      <c r="L84" s="24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D84" s="38"/>
      <c r="DE84" s="38"/>
      <c r="DF84" s="38"/>
      <c r="DG84" s="38"/>
      <c r="DH84" s="38"/>
      <c r="DI84" s="38"/>
      <c r="DJ84" s="38"/>
      <c r="DK84" s="38"/>
      <c r="DL84" s="38"/>
      <c r="DM84" s="38"/>
      <c r="DN84" s="38"/>
      <c r="DO84" s="38"/>
      <c r="DP84" s="38"/>
      <c r="DQ84" s="38"/>
      <c r="DR84" s="38"/>
      <c r="DS84" s="38"/>
      <c r="DT84" s="38"/>
      <c r="DU84" s="38"/>
      <c r="DV84" s="38"/>
      <c r="DW84" s="38"/>
      <c r="DX84" s="38"/>
      <c r="DY84" s="38"/>
      <c r="DZ84" s="38"/>
      <c r="EA84" s="38"/>
      <c r="EB84" s="38"/>
      <c r="EC84" s="38"/>
      <c r="ED84" s="38"/>
      <c r="EE84" s="38"/>
      <c r="EF84" s="38"/>
      <c r="EG84" s="38"/>
      <c r="EH84" s="38"/>
      <c r="EI84" s="38"/>
      <c r="EJ84" s="38"/>
      <c r="EK84" s="38"/>
      <c r="EL84" s="38"/>
      <c r="EM84" s="38"/>
      <c r="EN84" s="38"/>
      <c r="EO84" s="38"/>
      <c r="EP84" s="38"/>
      <c r="EQ84" s="38"/>
      <c r="ER84" s="38"/>
      <c r="ES84" s="38"/>
      <c r="ET84" s="38"/>
      <c r="EU84" s="38"/>
      <c r="EV84" s="38"/>
      <c r="EW84" s="38"/>
      <c r="EX84" s="38"/>
      <c r="EY84" s="38"/>
      <c r="EZ84" s="38"/>
      <c r="FA84" s="38"/>
      <c r="FB84" s="38"/>
      <c r="FC84" s="38"/>
      <c r="FD84" s="38"/>
      <c r="FE84" s="38"/>
      <c r="FF84" s="38"/>
      <c r="FG84" s="38"/>
      <c r="FH84" s="38"/>
      <c r="FI84" s="38"/>
      <c r="FJ84" s="38"/>
      <c r="FK84" s="38"/>
      <c r="FL84" s="38"/>
      <c r="FM84" s="38"/>
      <c r="FN84" s="38"/>
      <c r="FO84" s="38"/>
      <c r="FP84" s="38"/>
      <c r="FQ84" s="38"/>
      <c r="FR84" s="38"/>
      <c r="FS84" s="38"/>
      <c r="FT84" s="38"/>
      <c r="FU84" s="38"/>
      <c r="FV84" s="38"/>
      <c r="FW84" s="38"/>
      <c r="FX84" s="38"/>
      <c r="FY84" s="38"/>
      <c r="FZ84" s="38"/>
      <c r="GA84" s="38"/>
      <c r="GB84" s="38"/>
      <c r="GC84" s="38"/>
      <c r="GD84" s="38"/>
      <c r="GE84" s="38"/>
      <c r="GF84" s="38"/>
      <c r="GG84" s="38"/>
      <c r="GH84" s="38"/>
      <c r="GI84" s="38"/>
      <c r="GJ84" s="38"/>
      <c r="GK84" s="38"/>
      <c r="GL84" s="38"/>
      <c r="GM84" s="38"/>
      <c r="GN84" s="38"/>
      <c r="GO84" s="38"/>
      <c r="GP84" s="38"/>
      <c r="GQ84" s="38"/>
      <c r="GR84" s="38"/>
      <c r="GS84" s="38"/>
      <c r="GT84" s="38"/>
      <c r="GU84" s="38"/>
      <c r="GV84" s="38"/>
      <c r="GW84" s="38"/>
      <c r="GX84" s="38"/>
      <c r="GY84" s="38"/>
      <c r="GZ84" s="38"/>
      <c r="HA84" s="38"/>
      <c r="HB84" s="38"/>
      <c r="HC84" s="38"/>
      <c r="HD84" s="38"/>
      <c r="HE84" s="38"/>
      <c r="HF84" s="38"/>
      <c r="HG84" s="38"/>
      <c r="HH84" s="38"/>
      <c r="HI84" s="38"/>
      <c r="HJ84" s="38"/>
      <c r="HK84" s="38"/>
      <c r="HL84" s="38"/>
      <c r="HM84" s="38"/>
      <c r="HN84" s="38"/>
      <c r="HO84" s="38"/>
      <c r="HP84" s="38"/>
      <c r="HQ84" s="38"/>
      <c r="HR84" s="38"/>
      <c r="HS84" s="38"/>
      <c r="HT84" s="38"/>
      <c r="HU84" s="38"/>
      <c r="HV84" s="38"/>
      <c r="HW84" s="38"/>
    </row>
    <row r="85" spans="2:231" s="17" customFormat="1" ht="15.75" customHeight="1">
      <c r="B85" s="11" t="s">
        <v>54</v>
      </c>
      <c r="C85" s="8"/>
      <c r="D85" s="11"/>
      <c r="E85" s="11"/>
      <c r="F85" s="11"/>
      <c r="G85" s="24"/>
      <c r="H85" s="106"/>
      <c r="I85" s="11"/>
      <c r="J85" s="11"/>
      <c r="K85" s="24"/>
      <c r="L85" s="24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  <c r="DD85" s="38"/>
      <c r="DE85" s="38"/>
      <c r="DF85" s="38"/>
      <c r="DG85" s="38"/>
      <c r="DH85" s="38"/>
      <c r="DI85" s="38"/>
      <c r="DJ85" s="38"/>
      <c r="DK85" s="38"/>
      <c r="DL85" s="38"/>
      <c r="DM85" s="38"/>
      <c r="DN85" s="38"/>
      <c r="DO85" s="38"/>
      <c r="DP85" s="38"/>
      <c r="DQ85" s="38"/>
      <c r="DR85" s="38"/>
      <c r="DS85" s="38"/>
      <c r="DT85" s="38"/>
      <c r="DU85" s="38"/>
      <c r="DV85" s="38"/>
      <c r="DW85" s="38"/>
      <c r="DX85" s="38"/>
      <c r="DY85" s="38"/>
      <c r="DZ85" s="38"/>
      <c r="EA85" s="38"/>
      <c r="EB85" s="38"/>
      <c r="EC85" s="38"/>
      <c r="ED85" s="38"/>
      <c r="EE85" s="38"/>
      <c r="EF85" s="38"/>
      <c r="EG85" s="38"/>
      <c r="EH85" s="38"/>
      <c r="EI85" s="38"/>
      <c r="EJ85" s="38"/>
      <c r="EK85" s="38"/>
      <c r="EL85" s="38"/>
      <c r="EM85" s="38"/>
      <c r="EN85" s="38"/>
      <c r="EO85" s="38"/>
      <c r="EP85" s="38"/>
      <c r="EQ85" s="38"/>
      <c r="ER85" s="38"/>
      <c r="ES85" s="38"/>
      <c r="ET85" s="38"/>
      <c r="EU85" s="38"/>
      <c r="EV85" s="38"/>
      <c r="EW85" s="38"/>
      <c r="EX85" s="38"/>
      <c r="EY85" s="38"/>
      <c r="EZ85" s="38"/>
      <c r="FA85" s="38"/>
      <c r="FB85" s="38"/>
      <c r="FC85" s="38"/>
      <c r="FD85" s="38"/>
      <c r="FE85" s="38"/>
      <c r="FF85" s="38"/>
      <c r="FG85" s="38"/>
      <c r="FH85" s="38"/>
      <c r="FI85" s="38"/>
      <c r="FJ85" s="38"/>
      <c r="FK85" s="38"/>
      <c r="FL85" s="38"/>
      <c r="FM85" s="38"/>
      <c r="FN85" s="38"/>
      <c r="FO85" s="38"/>
      <c r="FP85" s="38"/>
      <c r="FQ85" s="38"/>
      <c r="FR85" s="38"/>
      <c r="FS85" s="38"/>
      <c r="FT85" s="38"/>
      <c r="FU85" s="38"/>
      <c r="FV85" s="38"/>
      <c r="FW85" s="38"/>
      <c r="FX85" s="38"/>
      <c r="FY85" s="38"/>
      <c r="FZ85" s="38"/>
      <c r="GA85" s="38"/>
      <c r="GB85" s="38"/>
      <c r="GC85" s="38"/>
      <c r="GD85" s="38"/>
      <c r="GE85" s="38"/>
      <c r="GF85" s="38"/>
      <c r="GG85" s="38"/>
      <c r="GH85" s="38"/>
      <c r="GI85" s="38"/>
      <c r="GJ85" s="38"/>
      <c r="GK85" s="38"/>
      <c r="GL85" s="38"/>
      <c r="GM85" s="38"/>
      <c r="GN85" s="38"/>
      <c r="GO85" s="38"/>
      <c r="GP85" s="38"/>
      <c r="GQ85" s="38"/>
      <c r="GR85" s="38"/>
      <c r="GS85" s="38"/>
      <c r="GT85" s="38"/>
      <c r="GU85" s="38"/>
      <c r="GV85" s="38"/>
      <c r="GW85" s="38"/>
      <c r="GX85" s="38"/>
      <c r="GY85" s="38"/>
      <c r="GZ85" s="38"/>
      <c r="HA85" s="38"/>
      <c r="HB85" s="38"/>
      <c r="HC85" s="38"/>
      <c r="HD85" s="38"/>
      <c r="HE85" s="38"/>
      <c r="HF85" s="38"/>
      <c r="HG85" s="38"/>
      <c r="HH85" s="38"/>
      <c r="HI85" s="38"/>
      <c r="HJ85" s="38"/>
      <c r="HK85" s="38"/>
      <c r="HL85" s="38"/>
      <c r="HM85" s="38"/>
      <c r="HN85" s="38"/>
      <c r="HO85" s="38"/>
      <c r="HP85" s="38"/>
      <c r="HQ85" s="38"/>
      <c r="HR85" s="38"/>
      <c r="HS85" s="38"/>
      <c r="HT85" s="38"/>
      <c r="HU85" s="38"/>
      <c r="HV85" s="38"/>
      <c r="HW85" s="38"/>
    </row>
    <row r="86" spans="2:231" ht="15.75" customHeight="1">
      <c r="B86" s="8"/>
      <c r="C86" s="8"/>
      <c r="D86" s="5"/>
      <c r="E86" s="6"/>
      <c r="F86" s="6"/>
      <c r="G86" s="7"/>
      <c r="H86" s="107"/>
      <c r="I86" s="6"/>
      <c r="J86" s="6"/>
      <c r="K86" s="7"/>
      <c r="L86" s="7"/>
    </row>
    <row r="87" spans="2:231" ht="15.75" customHeight="1">
      <c r="B87" s="8"/>
      <c r="C87" s="8"/>
      <c r="D87" s="5"/>
      <c r="E87" s="6"/>
      <c r="F87" s="6"/>
      <c r="G87" s="7"/>
      <c r="H87" s="107"/>
      <c r="I87" s="6"/>
      <c r="J87" s="6"/>
      <c r="K87" s="7"/>
      <c r="L87" s="7"/>
    </row>
    <row r="88" spans="2:231" ht="15.75" customHeight="1">
      <c r="B88" s="2"/>
      <c r="C88" s="2"/>
      <c r="D88" s="2"/>
      <c r="E88" s="2"/>
      <c r="F88" s="2"/>
      <c r="G88" s="7"/>
      <c r="H88" s="107"/>
      <c r="I88" s="2"/>
      <c r="J88" s="2"/>
      <c r="K88" s="2"/>
      <c r="L88" s="2"/>
    </row>
    <row r="89" spans="2:231" ht="15.75" customHeight="1">
      <c r="B89" s="2"/>
      <c r="C89" s="2"/>
      <c r="D89" s="2"/>
      <c r="E89" s="2"/>
      <c r="F89" s="2"/>
      <c r="G89" s="7"/>
      <c r="H89" s="107"/>
      <c r="I89" s="2"/>
      <c r="J89" s="2"/>
      <c r="K89" s="2"/>
      <c r="L89" s="2"/>
    </row>
    <row r="90" spans="2:231" ht="15.75" customHeight="1">
      <c r="B90" s="2"/>
      <c r="C90" s="2"/>
      <c r="D90" s="2"/>
      <c r="E90" s="2"/>
      <c r="F90" s="2"/>
      <c r="G90" s="7"/>
      <c r="H90" s="107"/>
      <c r="I90" s="2"/>
      <c r="J90" s="2"/>
      <c r="K90" s="2"/>
      <c r="L90" s="2"/>
    </row>
    <row r="91" spans="2:231" ht="15.75" customHeight="1">
      <c r="B91" s="2"/>
      <c r="C91" s="2"/>
      <c r="D91" s="2"/>
      <c r="E91" s="2"/>
      <c r="F91" s="2"/>
      <c r="G91" s="2"/>
      <c r="H91" s="108"/>
      <c r="I91" s="2"/>
      <c r="J91" s="2"/>
      <c r="K91" s="2"/>
      <c r="L91" s="2"/>
    </row>
    <row r="92" spans="2:231" ht="15.75" customHeight="1">
      <c r="B92" s="2"/>
      <c r="C92" s="2"/>
      <c r="D92" s="2"/>
      <c r="E92" s="2"/>
      <c r="F92" s="2"/>
      <c r="G92" s="2"/>
      <c r="H92" s="108"/>
      <c r="I92" s="2"/>
      <c r="J92" s="2"/>
      <c r="K92" s="2"/>
      <c r="L92" s="2"/>
    </row>
  </sheetData>
  <mergeCells count="2">
    <mergeCell ref="A4:L4"/>
    <mergeCell ref="A5:L5"/>
  </mergeCells>
  <phoneticPr fontId="0"/>
  <hyperlinks>
    <hyperlink ref="K15" r:id="rId1"/>
    <hyperlink ref="K16" r:id="rId2"/>
    <hyperlink ref="D14" r:id="rId3" display="mailto:[mailto:murat.bayram@entekteknik.com]"/>
  </hyperlinks>
  <printOptions horizontalCentered="1"/>
  <pageMargins left="0.33" right="0.27" top="0.32" bottom="0.33" header="0.24" footer="0.196850393700787"/>
  <pageSetup paperSize="9" scale="81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2012-10-22T08:09:13Z</dcterms:modified>
</cp:coreProperties>
</file>