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38" i="1" l="1"/>
  <c r="N38" i="1"/>
  <c r="P38" i="1" s="1"/>
  <c r="L38" i="1"/>
  <c r="J30" i="1" l="1"/>
  <c r="P30" i="1"/>
  <c r="N30" i="1"/>
  <c r="P22" i="1" l="1"/>
  <c r="N22" i="1"/>
  <c r="L30" i="1"/>
  <c r="L22" i="1"/>
  <c r="J22" i="1" l="1"/>
  <c r="J45" i="1" s="1"/>
  <c r="J49" i="1" s="1"/>
  <c r="J51" i="1" s="1"/>
</calcChain>
</file>

<file path=xl/sharedStrings.xml><?xml version="1.0" encoding="utf-8"?>
<sst xmlns="http://schemas.openxmlformats.org/spreadsheetml/2006/main" count="115" uniqueCount="89">
  <si>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</si>
  <si>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</si>
  <si>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</si>
  <si>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</si>
  <si>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</si>
  <si>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</si>
  <si>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</si>
  <si>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</si>
  <si>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</si>
  <si>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</si>
  <si>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</si>
  <si>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</si>
  <si>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</si>
  <si>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</si>
  <si>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</si>
  <si>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</si>
  <si>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</si>
  <si>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</si>
  <si>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</si>
  <si>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</si>
  <si>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</si>
  <si>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</si>
  <si>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</si>
  <si>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</si>
  <si>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</si>
  <si>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</si>
  <si>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</si>
  <si>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</si>
  <si>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</si>
  <si>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</si>
  <si>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</si>
  <si>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</si>
  <si>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</si>
  <si>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</si>
  <si>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</si>
  <si>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</si>
  <si>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</si>
  <si>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</si>
  <si>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</si>
  <si>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</si>
  <si>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</si>
  <si>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</si>
  <si>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</si>
  <si>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</si>
  <si>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</si>
  <si>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</si>
  <si>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</si>
  <si>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</si>
  <si>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</si>
  <si>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</si>
  <si>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</si>
  <si>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</si>
  <si>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</si>
  <si>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</si>
  <si>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</si>
  <si>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</si>
  <si>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</si>
  <si>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</si>
  <si>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</si>
  <si>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</si>
  <si>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</si>
  <si>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</si>
  <si>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</si>
  <si>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</si>
  <si>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</si>
  <si>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</si>
  <si>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</si>
  <si>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</si>
  <si>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</si>
  <si>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AVP302-LBD3C-XXXX</t>
  </si>
  <si>
    <t>Smart positionner AVP</t>
  </si>
  <si>
    <t>4-20mA output with Hart</t>
  </si>
  <si>
    <t>ATEX intrinsicaly safe</t>
  </si>
  <si>
    <t>Corrosion proof finishing</t>
  </si>
  <si>
    <t>Air supply: 300-400Kpas</t>
  </si>
  <si>
    <t>Without Pressure regulator</t>
  </si>
  <si>
    <t>Without mounting bracket</t>
  </si>
  <si>
    <t>4-20mA output</t>
  </si>
  <si>
    <t>ATEX Explosion proof</t>
  </si>
  <si>
    <t>AVP300-CBR3C-XXXX</t>
  </si>
  <si>
    <t>8</t>
  </si>
  <si>
    <t>30 days from invoice date</t>
  </si>
  <si>
    <t>Q2012RH286</t>
  </si>
  <si>
    <t>Secif</t>
  </si>
  <si>
    <t>Katia</t>
  </si>
  <si>
    <t>info@secif.com</t>
  </si>
  <si>
    <t>Air supply: 400-450Kpas</t>
  </si>
  <si>
    <t>AVP300-CBD4A-XXXX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</si>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</sst>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4" xfId="3" applyNumberFormat="1" applyFont="1" applyFill="1" applyBorder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83</v>
      </c>
      <c r="E7" s="17"/>
      <c r="F7" s="84"/>
      <c r="G7" s="21"/>
      <c r="H7" s="33" t="s">
        <v>1</v>
      </c>
      <c r="I7" s="17"/>
      <c r="J7" s="76">
        <v>41148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/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84</v>
      </c>
      <c r="E11" s="17"/>
      <c r="F11" s="83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/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85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69</v>
      </c>
      <c r="E22" s="99" t="s">
        <v>70</v>
      </c>
      <c r="G22" s="107">
        <v>18</v>
      </c>
      <c r="H22" s="104">
        <v>763</v>
      </c>
      <c r="I22" s="49"/>
      <c r="J22" s="49">
        <f>G22*H22</f>
        <v>13734</v>
      </c>
      <c r="K22" s="78" t="s">
        <v>80</v>
      </c>
      <c r="L22" s="105">
        <f>153+15+15</f>
        <v>183</v>
      </c>
      <c r="M22" s="17">
        <v>0.25</v>
      </c>
      <c r="N22" s="110">
        <f>L22*M22*1000/100</f>
        <v>457.5</v>
      </c>
      <c r="O22" s="111">
        <v>0.4</v>
      </c>
      <c r="P22" s="17">
        <f>N22/(1-O22)</f>
        <v>762.5</v>
      </c>
    </row>
    <row r="23" spans="1:16" s="93" customFormat="1" ht="15.75" customHeight="1">
      <c r="B23" s="100"/>
      <c r="C23" s="97"/>
      <c r="D23" s="102"/>
      <c r="E23" s="101" t="s">
        <v>71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72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73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74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75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76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/>
      <c r="H29" s="104"/>
      <c r="I29" s="92"/>
      <c r="J29" s="92"/>
      <c r="K29" s="92"/>
    </row>
    <row r="30" spans="1:16" s="93" customFormat="1" ht="15.75" customHeight="1">
      <c r="B30" s="97">
        <v>2</v>
      </c>
      <c r="C30" s="97"/>
      <c r="D30" s="102" t="s">
        <v>79</v>
      </c>
      <c r="E30" s="99" t="s">
        <v>70</v>
      </c>
      <c r="G30" s="93">
        <v>2</v>
      </c>
      <c r="H30" s="104">
        <v>708</v>
      </c>
      <c r="I30" s="92"/>
      <c r="J30" s="49">
        <f>G30*H30</f>
        <v>1416</v>
      </c>
      <c r="K30" s="78" t="s">
        <v>80</v>
      </c>
      <c r="L30" s="93">
        <f>140+15+15</f>
        <v>170</v>
      </c>
      <c r="M30" s="17">
        <v>0.25</v>
      </c>
      <c r="N30" s="110">
        <f>L30*M30*1000/100</f>
        <v>425</v>
      </c>
      <c r="O30" s="111">
        <v>0.4</v>
      </c>
      <c r="P30" s="17">
        <f>N30/(1-O30)</f>
        <v>708.33333333333337</v>
      </c>
    </row>
    <row r="31" spans="1:16" s="93" customFormat="1" ht="15.75" customHeight="1">
      <c r="B31" s="97"/>
      <c r="C31" s="97"/>
      <c r="D31" s="102"/>
      <c r="E31" s="101" t="s">
        <v>77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 t="s">
        <v>78</v>
      </c>
      <c r="H32" s="104"/>
      <c r="I32" s="92"/>
      <c r="J32" s="92"/>
      <c r="K32" s="92"/>
    </row>
    <row r="33" spans="1:16" s="93" customFormat="1" ht="15.75" customHeight="1">
      <c r="B33" s="97"/>
      <c r="C33" s="97"/>
      <c r="D33" s="102"/>
      <c r="E33" s="101" t="s">
        <v>73</v>
      </c>
      <c r="H33" s="104"/>
      <c r="I33" s="92"/>
      <c r="J33" s="92"/>
      <c r="K33" s="92"/>
    </row>
    <row r="34" spans="1:16" s="93" customFormat="1" ht="15.75" customHeight="1">
      <c r="B34" s="97"/>
      <c r="C34" s="97"/>
      <c r="D34" s="102"/>
      <c r="E34" s="101" t="s">
        <v>74</v>
      </c>
      <c r="H34" s="104"/>
      <c r="I34" s="92"/>
      <c r="J34" s="92"/>
      <c r="K34" s="92"/>
    </row>
    <row r="35" spans="1:16" s="93" customFormat="1" ht="15.75" customHeight="1">
      <c r="B35" s="97"/>
      <c r="C35" s="97"/>
      <c r="D35" s="102"/>
      <c r="E35" s="101" t="s">
        <v>75</v>
      </c>
      <c r="H35" s="104"/>
      <c r="I35" s="92"/>
      <c r="J35" s="92"/>
      <c r="K35" s="92"/>
    </row>
    <row r="36" spans="1:16" s="93" customFormat="1" ht="15.75" customHeight="1">
      <c r="B36" s="97"/>
      <c r="C36" s="97"/>
      <c r="D36" s="102"/>
      <c r="E36" s="101" t="s">
        <v>76</v>
      </c>
      <c r="H36" s="104"/>
      <c r="I36" s="92"/>
      <c r="J36" s="92"/>
      <c r="K36" s="92"/>
    </row>
    <row r="37" spans="1:16" s="93" customFormat="1" ht="15.75" customHeight="1">
      <c r="B37" s="97"/>
      <c r="C37" s="97"/>
      <c r="D37" s="102"/>
      <c r="E37" s="101"/>
      <c r="H37" s="104"/>
      <c r="I37" s="92"/>
      <c r="J37" s="92"/>
      <c r="K37" s="92"/>
    </row>
    <row r="38" spans="1:16" s="93" customFormat="1" ht="15.75" customHeight="1">
      <c r="B38" s="97">
        <v>3</v>
      </c>
      <c r="C38" s="97"/>
      <c r="D38" s="102" t="s">
        <v>87</v>
      </c>
      <c r="E38" s="99" t="s">
        <v>70</v>
      </c>
      <c r="G38" s="93">
        <v>1</v>
      </c>
      <c r="H38" s="104">
        <v>708</v>
      </c>
      <c r="I38" s="92"/>
      <c r="J38" s="49">
        <f>G38*H38</f>
        <v>708</v>
      </c>
      <c r="K38" s="78" t="s">
        <v>80</v>
      </c>
      <c r="L38" s="93">
        <f>140+15+15</f>
        <v>170</v>
      </c>
      <c r="M38" s="17">
        <v>0.25</v>
      </c>
      <c r="N38" s="110">
        <f>L38*M38*1000/100</f>
        <v>425</v>
      </c>
      <c r="O38" s="111">
        <v>0.4</v>
      </c>
      <c r="P38" s="17">
        <f>N38/(1-O38)</f>
        <v>708.33333333333337</v>
      </c>
    </row>
    <row r="39" spans="1:16" s="93" customFormat="1" ht="15.75" customHeight="1">
      <c r="B39" s="97"/>
      <c r="C39" s="97"/>
      <c r="D39" s="102"/>
      <c r="E39" s="101" t="s">
        <v>77</v>
      </c>
      <c r="H39" s="104"/>
      <c r="I39" s="92"/>
      <c r="J39" s="92"/>
      <c r="K39" s="92"/>
    </row>
    <row r="40" spans="1:16" s="93" customFormat="1" ht="15.75" customHeight="1">
      <c r="B40" s="97"/>
      <c r="C40" s="97"/>
      <c r="D40" s="102"/>
      <c r="E40" s="101" t="s">
        <v>78</v>
      </c>
      <c r="H40" s="104"/>
      <c r="I40" s="92"/>
      <c r="J40" s="92"/>
      <c r="K40" s="92"/>
    </row>
    <row r="41" spans="1:16" s="93" customFormat="1" ht="15.75" customHeight="1">
      <c r="B41" s="97"/>
      <c r="C41" s="97"/>
      <c r="D41" s="102"/>
      <c r="E41" s="101" t="s">
        <v>73</v>
      </c>
      <c r="H41" s="104"/>
      <c r="I41" s="92"/>
      <c r="J41" s="92"/>
      <c r="K41" s="92"/>
    </row>
    <row r="42" spans="1:16" s="93" customFormat="1" ht="15.75" customHeight="1">
      <c r="B42" s="97"/>
      <c r="C42" s="97"/>
      <c r="D42" s="102"/>
      <c r="E42" s="101" t="s">
        <v>86</v>
      </c>
      <c r="H42" s="104"/>
      <c r="I42" s="92"/>
      <c r="J42" s="92"/>
      <c r="K42" s="92"/>
    </row>
    <row r="43" spans="1:16" s="93" customFormat="1" ht="15.75" customHeight="1">
      <c r="B43" s="97"/>
      <c r="C43" s="97"/>
      <c r="D43" s="102"/>
      <c r="E43" s="101" t="s">
        <v>75</v>
      </c>
      <c r="H43" s="104"/>
      <c r="I43" s="92"/>
      <c r="J43" s="92"/>
      <c r="K43" s="92"/>
    </row>
    <row r="44" spans="1:16" ht="15.75" customHeight="1" thickBot="1">
      <c r="A44" s="17"/>
      <c r="B44" s="60"/>
      <c r="C44" s="61"/>
      <c r="D44" s="62"/>
      <c r="E44" s="115" t="s">
        <v>76</v>
      </c>
      <c r="F44" s="64"/>
      <c r="G44" s="91"/>
      <c r="H44" s="65"/>
      <c r="I44" s="66"/>
      <c r="J44" s="66"/>
      <c r="K44" s="79"/>
    </row>
    <row r="45" spans="1:16" ht="15.75" customHeight="1">
      <c r="A45" s="17"/>
      <c r="B45" s="11"/>
      <c r="C45" s="11"/>
      <c r="D45" s="12"/>
      <c r="E45" s="21"/>
      <c r="F45" s="11"/>
      <c r="G45" s="33" t="s">
        <v>26</v>
      </c>
      <c r="H45" s="50" t="s">
        <v>4</v>
      </c>
      <c r="I45" s="49"/>
      <c r="J45" s="49">
        <f>SUM(J21:J44)</f>
        <v>15858</v>
      </c>
      <c r="K45" s="59"/>
    </row>
    <row r="46" spans="1:16" ht="15.75" customHeight="1">
      <c r="A46" s="17"/>
      <c r="B46" s="11"/>
      <c r="C46" s="11"/>
      <c r="D46" s="12"/>
      <c r="E46" s="43"/>
      <c r="F46" s="41"/>
      <c r="G46" s="42" t="s">
        <v>19</v>
      </c>
      <c r="H46" s="51" t="s">
        <v>4</v>
      </c>
      <c r="I46" s="52"/>
      <c r="J46" s="52">
        <v>150</v>
      </c>
      <c r="K46" s="57"/>
    </row>
    <row r="47" spans="1:16" ht="15.75" customHeight="1">
      <c r="A47" s="17"/>
      <c r="B47" s="11"/>
      <c r="C47" s="11"/>
      <c r="D47" s="12"/>
      <c r="E47" s="44"/>
      <c r="F47" s="45"/>
      <c r="G47" s="56" t="s">
        <v>2</v>
      </c>
      <c r="H47" s="53" t="s">
        <v>4</v>
      </c>
      <c r="I47" s="54"/>
      <c r="J47" s="54">
        <v>0</v>
      </c>
      <c r="K47" s="58"/>
    </row>
    <row r="48" spans="1:16" ht="15.75" customHeight="1" thickBot="1">
      <c r="A48" s="17"/>
      <c r="B48" s="61"/>
      <c r="C48" s="61"/>
      <c r="D48" s="60"/>
      <c r="E48" s="69"/>
      <c r="F48" s="70"/>
      <c r="G48" s="71" t="s">
        <v>20</v>
      </c>
      <c r="H48" s="72" t="s">
        <v>4</v>
      </c>
      <c r="I48" s="73"/>
      <c r="J48" s="73"/>
      <c r="K48" s="74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0" t="s">
        <v>4</v>
      </c>
      <c r="I49" s="49"/>
      <c r="J49" s="49">
        <f>IF(J45&lt;150, 150, J45)</f>
        <v>15858</v>
      </c>
      <c r="K49" s="59"/>
    </row>
    <row r="50" spans="1:230" ht="15.75" customHeight="1" thickBot="1">
      <c r="A50" s="17"/>
      <c r="B50" s="61"/>
      <c r="C50" s="61"/>
      <c r="D50" s="60"/>
      <c r="E50" s="63"/>
      <c r="F50" s="61"/>
      <c r="G50" s="67" t="s">
        <v>32</v>
      </c>
      <c r="H50" s="65" t="s">
        <v>4</v>
      </c>
      <c r="I50" s="66"/>
      <c r="J50" s="66"/>
      <c r="K50" s="68"/>
    </row>
    <row r="51" spans="1:230" ht="15.75" customHeight="1">
      <c r="A51" s="17"/>
      <c r="B51" s="11"/>
      <c r="C51" s="11"/>
      <c r="D51" s="12"/>
      <c r="E51" s="17"/>
      <c r="F51" s="11"/>
      <c r="G51" s="55" t="s">
        <v>26</v>
      </c>
      <c r="H51" s="50" t="s">
        <v>4</v>
      </c>
      <c r="I51" s="49"/>
      <c r="J51" s="50">
        <f>SUM(J49:J50)</f>
        <v>15858</v>
      </c>
      <c r="K51" s="59"/>
    </row>
    <row r="52" spans="1:230" ht="15.75" customHeight="1">
      <c r="A52" s="17"/>
      <c r="B52" s="11"/>
      <c r="C52" s="11"/>
      <c r="D52" s="12"/>
      <c r="E52" s="17"/>
      <c r="F52" s="11"/>
      <c r="G52" s="55"/>
      <c r="H52" s="50"/>
      <c r="I52" s="49"/>
      <c r="J52" s="50"/>
      <c r="K52" s="59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18" t="s">
        <v>63</v>
      </c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B58" s="86" t="s">
        <v>60</v>
      </c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86" t="s">
        <v>61</v>
      </c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B60" s="86" t="s">
        <v>62</v>
      </c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C62" s="11"/>
      <c r="D62" s="75" t="s">
        <v>34</v>
      </c>
      <c r="E62" s="11"/>
      <c r="F62" s="11"/>
      <c r="G62" s="13"/>
      <c r="H62" s="14"/>
      <c r="I62" s="11"/>
      <c r="J62" s="77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B63" s="11"/>
      <c r="C63" s="11"/>
      <c r="D63" s="55" t="s">
        <v>35</v>
      </c>
      <c r="E63" s="18" t="s">
        <v>53</v>
      </c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B64" s="11"/>
      <c r="C64" s="11"/>
      <c r="D64" s="55"/>
      <c r="E64" s="18" t="s">
        <v>54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D65" s="26" t="s">
        <v>36</v>
      </c>
      <c r="E65" s="89" t="s">
        <v>81</v>
      </c>
      <c r="K65" s="2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D66" s="26" t="s">
        <v>37</v>
      </c>
      <c r="E66" s="17" t="s">
        <v>5</v>
      </c>
      <c r="K66" s="21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D67" s="26" t="s">
        <v>38</v>
      </c>
      <c r="E67" s="22" t="s">
        <v>21</v>
      </c>
      <c r="K67" s="2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D68" s="26" t="s">
        <v>39</v>
      </c>
      <c r="E68" s="23" t="s">
        <v>48</v>
      </c>
      <c r="K68" s="21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D69" s="26" t="s">
        <v>40</v>
      </c>
      <c r="E69" s="17" t="s">
        <v>49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2:230" s="17" customFormat="1" ht="15.75" customHeight="1">
      <c r="B76" s="11" t="s">
        <v>58</v>
      </c>
      <c r="C76" s="11"/>
      <c r="D76" s="11"/>
      <c r="E76" s="11"/>
      <c r="F76" s="11"/>
      <c r="G76" s="24"/>
      <c r="H76" s="11"/>
      <c r="I76" s="11"/>
      <c r="J76" s="24"/>
      <c r="K76" s="24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2:230" s="17" customFormat="1" ht="15.75" customHeight="1">
      <c r="B77" s="11" t="s">
        <v>57</v>
      </c>
      <c r="C77" s="8"/>
      <c r="D77" s="11"/>
      <c r="E77" s="11"/>
      <c r="F77" s="11"/>
      <c r="G77" s="24"/>
      <c r="H77" s="11"/>
      <c r="I77" s="11"/>
      <c r="J77" s="24"/>
      <c r="K77" s="24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2012-08-27T11:51:26Z</dcterms:modified>
</cp:coreProperties>
</file>