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2" i="1" l="1"/>
  <c r="J22" i="1" l="1"/>
  <c r="N22" i="1"/>
  <c r="P22" i="1" s="1"/>
  <c r="J32" i="1" l="1"/>
  <c r="J36" i="1" s="1"/>
  <c r="J38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<sst xmlns="http://schemas.openxmlformats.org/spreadsheetml/2006/main" count="103" uniqueCount="90">
  <si>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</si>
  <si>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</si>
  <si>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</si>
  <si>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</si>
  <si>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</si>
  <si>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</si>
  <si>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</si>
  <si>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</si>
  <si>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</si>
  <si>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</si>
  <si>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</si>
  <si>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</si>
  <si>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</si>
  <si>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</si>
  <si>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</si>
  <si>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</si>
  <si>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</si>
  <si>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</si>
  <si>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</si>
  <si>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</si>
  <si>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</si>
  <si>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</si>
  <si>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</si>
  <si>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</si>
  <si>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</si>
  <si>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</si>
  <si>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</si>
  <si>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</si>
  <si>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</si>
  <si>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</si>
  <si>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</si>
  <si>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</si>
  <si>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</si>
  <si>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</si>
  <si>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</si>
  <si>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</si>
  <si>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</si>
  <si>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</si>
  <si>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</si>
  <si>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</si>
  <si>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</si>
  <si>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</si>
  <si>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</si>
  <si>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</si>
  <si>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</si>
  <si>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</si>
  <si>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</si>
  <si>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</si>
  <si>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</si>
  <si>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</si>
  <si>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</si>
  <si>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</si>
  <si>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</si>
  <si>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</si>
  <si>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</si>
  <si>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</si>
  <si>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</si>
  <si>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</si>
  <si>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</si>
  <si>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</si>
  <si>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</si>
  <si>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</si>
  <si>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</si>
  <si>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</si>
  <si>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</si>
  <si>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</si>
  <si>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</si>
  <si>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</si>
  <si>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</si>
  <si>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</si>
  <si>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SchuF Chemieventile Vertriebs GmbH &amp; Co. KG     </t>
  </si>
  <si>
    <t>An der Guldenmühle 8-10</t>
  </si>
  <si>
    <t>Germany</t>
  </si>
  <si>
    <t>Fax: +49 6198-571-200</t>
  </si>
  <si>
    <t>www.schuf.de</t>
  </si>
  <si>
    <t>65817 Eppstein</t>
  </si>
  <si>
    <t>5</t>
  </si>
  <si>
    <t>AVP300 positioner</t>
  </si>
  <si>
    <t>Input signal: 4-20mA with Hart</t>
  </si>
  <si>
    <t>FM explosionproof</t>
  </si>
  <si>
    <t>Corrosion proof model</t>
  </si>
  <si>
    <t>Air pressure : 450 to 700Kpas</t>
  </si>
  <si>
    <t>with Filter and pressure regulator</t>
  </si>
  <si>
    <t xml:space="preserve">Mr Eshetu Feseha </t>
  </si>
  <si>
    <t>Feseha, Eshetu &lt;EFeseha@schuf.de&gt;</t>
  </si>
  <si>
    <t>Tel. +49 6198 571-100</t>
  </si>
  <si>
    <t>Q2012RH188</t>
  </si>
  <si>
    <t>AVP302-FBD5B-1DYS-X</t>
  </si>
  <si>
    <t>Rev1</t>
  </si>
  <si>
    <t>With mounting bracket for actuator PAS1, PAS2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</si>
</sst>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uf.d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9" t="s">
        <v>70</v>
      </c>
      <c r="E7" s="17"/>
      <c r="F7" s="85"/>
      <c r="G7" s="21"/>
      <c r="H7" s="33" t="s">
        <v>1</v>
      </c>
      <c r="I7" s="17"/>
      <c r="J7" s="77">
        <v>41233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0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9" t="s">
        <v>75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9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9" t="s">
        <v>83</v>
      </c>
      <c r="E11" s="17"/>
      <c r="F11" s="84"/>
      <c r="G11" s="17"/>
      <c r="H11" s="20" t="s">
        <v>17</v>
      </c>
      <c r="I11" s="20"/>
      <c r="J11" s="34" t="s">
        <v>86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09" t="s">
        <v>85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9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9" t="s">
        <v>84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9" t="s">
        <v>74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6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95" customFormat="1" ht="15.75" customHeight="1">
      <c r="B22" s="99">
        <v>1</v>
      </c>
      <c r="C22" s="99"/>
      <c r="D22" s="103" t="s">
        <v>87</v>
      </c>
      <c r="E22" s="101" t="s">
        <v>77</v>
      </c>
      <c r="G22" s="95">
        <v>1</v>
      </c>
      <c r="H22" s="105">
        <v>1040</v>
      </c>
      <c r="I22" s="94"/>
      <c r="J22" s="50">
        <f>G22*H22</f>
        <v>1040</v>
      </c>
      <c r="K22" s="79" t="s">
        <v>76</v>
      </c>
      <c r="L22" s="95">
        <f>153+15+15+20+5</f>
        <v>208</v>
      </c>
      <c r="M22" s="98">
        <v>0.25</v>
      </c>
      <c r="N22" s="107">
        <f>L22*1000*M22/100</f>
        <v>520</v>
      </c>
      <c r="O22" s="108">
        <v>0.5</v>
      </c>
      <c r="P22" s="17">
        <f>N22/(1-O22)</f>
        <v>1040</v>
      </c>
    </row>
    <row r="23" spans="1:16" s="95" customFormat="1" ht="15.75" customHeight="1">
      <c r="B23" s="99"/>
      <c r="C23" s="99"/>
      <c r="D23" s="103"/>
      <c r="E23" s="102" t="s">
        <v>78</v>
      </c>
      <c r="H23" s="105"/>
      <c r="I23" s="94"/>
      <c r="J23" s="50"/>
      <c r="K23" s="79"/>
      <c r="M23" s="98"/>
      <c r="N23" s="96"/>
      <c r="O23" s="97"/>
    </row>
    <row r="24" spans="1:16" s="95" customFormat="1" ht="15.75" customHeight="1">
      <c r="B24" s="99"/>
      <c r="C24" s="99"/>
      <c r="D24" s="103"/>
      <c r="E24" s="102" t="s">
        <v>79</v>
      </c>
      <c r="H24" s="105"/>
      <c r="I24" s="94"/>
      <c r="J24" s="50"/>
      <c r="K24" s="79"/>
      <c r="M24" s="98"/>
      <c r="N24" s="96"/>
      <c r="O24" s="97"/>
    </row>
    <row r="25" spans="1:16" s="95" customFormat="1" ht="15.75" customHeight="1">
      <c r="B25" s="99"/>
      <c r="C25" s="99"/>
      <c r="D25" s="103"/>
      <c r="E25" s="102" t="s">
        <v>80</v>
      </c>
      <c r="H25" s="105"/>
      <c r="I25" s="94"/>
      <c r="J25" s="50"/>
      <c r="K25" s="79"/>
      <c r="M25" s="98"/>
      <c r="N25" s="96"/>
      <c r="O25" s="97"/>
    </row>
    <row r="26" spans="1:16" s="95" customFormat="1" ht="15.75" customHeight="1">
      <c r="B26" s="99"/>
      <c r="C26" s="99"/>
      <c r="D26" s="103"/>
      <c r="E26" s="102" t="s">
        <v>81</v>
      </c>
      <c r="H26" s="105"/>
      <c r="I26" s="94"/>
      <c r="J26" s="50"/>
      <c r="K26" s="79"/>
      <c r="M26" s="98"/>
      <c r="N26" s="96"/>
      <c r="O26" s="97"/>
    </row>
    <row r="27" spans="1:16" s="95" customFormat="1" ht="15.75" customHeight="1">
      <c r="B27" s="99"/>
      <c r="C27" s="99"/>
      <c r="D27" s="103"/>
      <c r="E27" s="102" t="s">
        <v>82</v>
      </c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 t="s">
        <v>89</v>
      </c>
      <c r="H28" s="105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3"/>
      <c r="E29" s="102"/>
      <c r="H29" s="105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03"/>
      <c r="E30" s="102"/>
      <c r="H30" s="105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1040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1040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1040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55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53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http://www.schuf.de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2012-11-20T15:38:32Z</cp:lastPrinted>
  <dcterms:created xsi:type="dcterms:W3CDTF">2000-06-29T05:08:18Z</dcterms:created>
  <dcterms:modified xsi:type="dcterms:W3CDTF">2012-11-20T15:38:41Z</dcterms:modified>
</cp:coreProperties>
</file>