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  <sheet name="details" sheetId="2" r:id="rId2"/>
  </sheets>
  <definedNames>
    <definedName name="OLE_LINK3" localSheetId="0">QUOTE!#REF!</definedName>
    <definedName name="_xlnm.Print_Area" localSheetId="1">details!$A$1:$F$89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F89" i="2" l="1"/>
  <c r="F87" i="2"/>
  <c r="F86" i="2"/>
  <c r="F81" i="2"/>
  <c r="F74" i="2"/>
  <c r="F73" i="2"/>
  <c r="F72" i="2"/>
  <c r="F71" i="2"/>
  <c r="F70" i="2"/>
  <c r="F63" i="2"/>
  <c r="F62" i="2"/>
  <c r="F61" i="2"/>
  <c r="F60" i="2"/>
  <c r="F53" i="2"/>
  <c r="F52" i="2"/>
  <c r="F51" i="2"/>
  <c r="F50" i="2"/>
  <c r="F43" i="2"/>
  <c r="F42" i="2"/>
  <c r="F41" i="2"/>
  <c r="F40" i="2"/>
  <c r="F39" i="2"/>
  <c r="F38" i="2"/>
  <c r="F37" i="2"/>
  <c r="F30" i="2"/>
  <c r="F29" i="2"/>
  <c r="F28" i="2"/>
  <c r="F27" i="2"/>
  <c r="F26" i="2"/>
  <c r="F25" i="2"/>
  <c r="F24" i="2"/>
  <c r="F18" i="2"/>
  <c r="F17" i="2"/>
  <c r="F16" i="2"/>
  <c r="F15" i="2"/>
  <c r="F6" i="2"/>
  <c r="F7" i="2"/>
  <c r="F8" i="2"/>
  <c r="F5" i="2"/>
  <c r="M87" i="2"/>
  <c r="L87" i="2"/>
  <c r="N87" i="2" s="1"/>
  <c r="M86" i="2"/>
  <c r="L86" i="2"/>
  <c r="N86" i="2" s="1"/>
  <c r="M81" i="2"/>
  <c r="L81" i="2"/>
  <c r="N81" i="2" s="1"/>
  <c r="N74" i="2"/>
  <c r="M74" i="2"/>
  <c r="L74" i="2"/>
  <c r="M73" i="2"/>
  <c r="N73" i="2" s="1"/>
  <c r="L73" i="2"/>
  <c r="M72" i="2"/>
  <c r="L72" i="2"/>
  <c r="N72" i="2" s="1"/>
  <c r="M71" i="2"/>
  <c r="L71" i="2"/>
  <c r="N71" i="2" s="1"/>
  <c r="N70" i="2"/>
  <c r="M70" i="2"/>
  <c r="L70" i="2"/>
  <c r="M63" i="2"/>
  <c r="L63" i="2"/>
  <c r="N63" i="2" s="1"/>
  <c r="M62" i="2"/>
  <c r="L62" i="2"/>
  <c r="N62" i="2" s="1"/>
  <c r="M61" i="2"/>
  <c r="L61" i="2"/>
  <c r="N61" i="2" s="1"/>
  <c r="N60" i="2"/>
  <c r="M60" i="2"/>
  <c r="L60" i="2"/>
  <c r="M53" i="2"/>
  <c r="N53" i="2" s="1"/>
  <c r="L53" i="2"/>
  <c r="M52" i="2"/>
  <c r="L52" i="2"/>
  <c r="N52" i="2" s="1"/>
  <c r="M51" i="2"/>
  <c r="L51" i="2"/>
  <c r="N51" i="2" s="1"/>
  <c r="N50" i="2"/>
  <c r="M50" i="2"/>
  <c r="L50" i="2"/>
  <c r="M43" i="2"/>
  <c r="N43" i="2" s="1"/>
  <c r="L43" i="2"/>
  <c r="M42" i="2"/>
  <c r="L42" i="2"/>
  <c r="N42" i="2" s="1"/>
  <c r="M41" i="2"/>
  <c r="L41" i="2"/>
  <c r="N41" i="2" s="1"/>
  <c r="N40" i="2"/>
  <c r="M40" i="2"/>
  <c r="L40" i="2"/>
  <c r="M39" i="2"/>
  <c r="N39" i="2" s="1"/>
  <c r="L39" i="2"/>
  <c r="M38" i="2"/>
  <c r="L38" i="2"/>
  <c r="N38" i="2" s="1"/>
  <c r="M37" i="2"/>
  <c r="L37" i="2"/>
  <c r="N37" i="2" s="1"/>
  <c r="M30" i="2"/>
  <c r="L30" i="2"/>
  <c r="N30" i="2" s="1"/>
  <c r="N29" i="2"/>
  <c r="M29" i="2"/>
  <c r="L29" i="2"/>
  <c r="M28" i="2"/>
  <c r="L28" i="2"/>
  <c r="N28" i="2" s="1"/>
  <c r="M27" i="2"/>
  <c r="N27" i="2" s="1"/>
  <c r="L27" i="2"/>
  <c r="M26" i="2"/>
  <c r="L26" i="2"/>
  <c r="N26" i="2" s="1"/>
  <c r="M25" i="2"/>
  <c r="L25" i="2"/>
  <c r="N25" i="2" s="1"/>
  <c r="N24" i="2"/>
  <c r="M24" i="2"/>
  <c r="L24" i="2"/>
  <c r="M18" i="2"/>
  <c r="N18" i="2" s="1"/>
  <c r="L18" i="2"/>
  <c r="M17" i="2"/>
  <c r="L17" i="2"/>
  <c r="N17" i="2" s="1"/>
  <c r="M16" i="2"/>
  <c r="L16" i="2"/>
  <c r="N16" i="2" s="1"/>
  <c r="N15" i="2"/>
  <c r="M15" i="2"/>
  <c r="L15" i="2"/>
  <c r="L6" i="2"/>
  <c r="N6" i="2" s="1"/>
  <c r="M6" i="2"/>
  <c r="L7" i="2"/>
  <c r="M7" i="2"/>
  <c r="N7" i="2"/>
  <c r="L8" i="2"/>
  <c r="M8" i="2"/>
  <c r="L5" i="2"/>
  <c r="M5" i="2"/>
  <c r="N5" i="2"/>
  <c r="J87" i="2"/>
  <c r="J86" i="2"/>
  <c r="J81" i="2"/>
  <c r="J74" i="2"/>
  <c r="J73" i="2"/>
  <c r="J72" i="2"/>
  <c r="J71" i="2"/>
  <c r="J70" i="2"/>
  <c r="J63" i="2"/>
  <c r="J62" i="2"/>
  <c r="J61" i="2"/>
  <c r="J60" i="2"/>
  <c r="J53" i="2"/>
  <c r="J52" i="2"/>
  <c r="J51" i="2"/>
  <c r="J50" i="2"/>
  <c r="J43" i="2"/>
  <c r="J42" i="2"/>
  <c r="J41" i="2"/>
  <c r="J40" i="2"/>
  <c r="J39" i="2"/>
  <c r="J38" i="2"/>
  <c r="J37" i="2"/>
  <c r="J30" i="2"/>
  <c r="J29" i="2"/>
  <c r="J28" i="2"/>
  <c r="J27" i="2"/>
  <c r="J26" i="2"/>
  <c r="J25" i="2"/>
  <c r="J24" i="2"/>
  <c r="J18" i="2"/>
  <c r="J17" i="2"/>
  <c r="J16" i="2"/>
  <c r="J15" i="2"/>
  <c r="J8" i="2"/>
  <c r="J7" i="2"/>
  <c r="J6" i="2"/>
  <c r="J5" i="2"/>
  <c r="N8" i="2" l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<sst xmlns="http://schemas.openxmlformats.org/spreadsheetml/2006/main" count="310" uniqueCount="171">
  <si>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</si>
  <si>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</si>
  <si>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</si>
  <si>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</si>
  <si>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</si>
  <si>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</si>
  <si>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</si>
  <si>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</si>
  <si>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</si>
  <si>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</si>
  <si>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</si>
  <si>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</si>
  <si>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</si>
  <si>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</si>
  <si>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</si>
  <si>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</si>
  <si>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</si>
  <si>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</si>
  <si>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</si>
  <si>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</si>
  <si>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</si>
  <si>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</si>
  <si>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</si>
  <si>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</si>
  <si>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</si>
  <si>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</si>
  <si>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</si>
  <si>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</si>
  <si>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</si>
  <si>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</si>
  <si>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</si>
  <si>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</si>
  <si>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</si>
  <si>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</si>
  <si>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</si>
  <si>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</si>
  <si>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</si>
  <si>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</si>
  <si>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</si>
  <si>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</si>
  <si>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</si>
  <si>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</si>
  <si>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</si>
  <si>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</si>
  <si>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</si>
  <si>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</si>
  <si>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</si>
  <si>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</si>
  <si>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</si>
  <si>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</si>
  <si>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</si>
  <si>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</si>
  <si>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</si>
  <si>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</si>
  <si>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</si>
  <si>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</si>
  <si>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</si>
  <si>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</si>
  <si>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</si>
  <si>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</si>
  <si>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</si>
  <si>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</si>
  <si>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</si>
  <si>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</si>
  <si>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</si>
  <si>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</si>
  <si>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</si>
  <si>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</si>
  <si>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</si>
  <si>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</si>
  <si>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Q2012RH169</t>
  </si>
  <si>
    <t>Purchase Dept.</t>
  </si>
  <si>
    <t>EXMAR SHIPMANAGEMENT NV</t>
  </si>
  <si>
    <t>Tel office: 32 3 247 50 11</t>
  </si>
  <si>
    <t>    direct: 32 3 247 50 58</t>
  </si>
  <si>
    <t>Fax +32 3 247 50 92</t>
  </si>
  <si>
    <t>Christel De Laet</t>
  </si>
  <si>
    <t>E-mail : Christel.DeLaet@exmar.be</t>
  </si>
  <si>
    <t xml:space="preserve">See details on second page </t>
  </si>
  <si>
    <t>Pack of spare parts for valves</t>
  </si>
  <si>
    <t>Old Production No : R-Z3KB7-41-071</t>
    <phoneticPr fontId="2"/>
  </si>
  <si>
    <t>Model : HLS1BxCV=0.63 JIS20KRF PSA1R</t>
    <phoneticPr fontId="2"/>
  </si>
  <si>
    <t>Tag No : 220B-S</t>
    <phoneticPr fontId="2"/>
  </si>
  <si>
    <t>Description</t>
    <phoneticPr fontId="2"/>
  </si>
  <si>
    <t>Material</t>
    <phoneticPr fontId="2"/>
  </si>
  <si>
    <t>L/P(JPY)</t>
    <phoneticPr fontId="2"/>
  </si>
  <si>
    <t>Q'ty</t>
    <phoneticPr fontId="2"/>
  </si>
  <si>
    <t>Total Price(JPY)</t>
    <phoneticPr fontId="2"/>
  </si>
  <si>
    <t>Part No</t>
    <phoneticPr fontId="2"/>
  </si>
  <si>
    <t>Gasket</t>
    <phoneticPr fontId="2"/>
  </si>
  <si>
    <t>V543</t>
    <phoneticPr fontId="2"/>
  </si>
  <si>
    <t>82533040-10400</t>
    <phoneticPr fontId="2"/>
  </si>
  <si>
    <t>Actuator Spring</t>
    <phoneticPr fontId="2"/>
  </si>
  <si>
    <t>SWOSM-B</t>
    <phoneticPr fontId="2"/>
  </si>
  <si>
    <t>82521340-10200</t>
    <phoneticPr fontId="2"/>
  </si>
  <si>
    <t>Actuator Diaphragm</t>
    <phoneticPr fontId="2"/>
  </si>
  <si>
    <t>EPDM+NYLON66</t>
    <phoneticPr fontId="2"/>
  </si>
  <si>
    <t>82553306-10100</t>
    <phoneticPr fontId="2"/>
  </si>
  <si>
    <t>Gland Packing</t>
    <phoneticPr fontId="2"/>
  </si>
  <si>
    <t>PTFE</t>
    <phoneticPr fontId="2"/>
  </si>
  <si>
    <t>82509581-19200</t>
    <phoneticPr fontId="2"/>
  </si>
  <si>
    <t>Old Production No : R-Z3KB7-41-111</t>
    <phoneticPr fontId="2"/>
  </si>
  <si>
    <t>Model : HLS1BxCV=14 JIS20KRF HA2R</t>
    <phoneticPr fontId="2"/>
  </si>
  <si>
    <t>Tag No : 215B</t>
    <phoneticPr fontId="2"/>
  </si>
  <si>
    <t>82521097-10100</t>
    <phoneticPr fontId="2"/>
  </si>
  <si>
    <t>82521205-10200</t>
    <phoneticPr fontId="2"/>
  </si>
  <si>
    <t>Old Production No : R-Z3KB7-41-011</t>
    <phoneticPr fontId="2"/>
  </si>
  <si>
    <t>Model : HPC3Bx3B ANSI900BW HA3D</t>
    <phoneticPr fontId="2"/>
  </si>
  <si>
    <t>Tag No : 26B-S</t>
    <phoneticPr fontId="2"/>
  </si>
  <si>
    <t>P6610CH</t>
    <phoneticPr fontId="2"/>
  </si>
  <si>
    <t>82559343-10100</t>
    <phoneticPr fontId="2"/>
  </si>
  <si>
    <t>P6528</t>
    <phoneticPr fontId="2"/>
  </si>
  <si>
    <t>82559345-10100</t>
    <phoneticPr fontId="2"/>
  </si>
  <si>
    <t>82521098-10100</t>
    <phoneticPr fontId="2"/>
  </si>
  <si>
    <t>SWOSC-V</t>
    <phoneticPr fontId="2"/>
  </si>
  <si>
    <t>82521209-10100</t>
    <phoneticPr fontId="2"/>
  </si>
  <si>
    <t>82660083-10300</t>
    <phoneticPr fontId="2"/>
  </si>
  <si>
    <t>Seat Gasket</t>
    <phoneticPr fontId="2"/>
  </si>
  <si>
    <t>Monel</t>
    <phoneticPr fontId="2"/>
  </si>
  <si>
    <t>82660084-10300</t>
    <phoneticPr fontId="2"/>
  </si>
  <si>
    <t>Air Filter Regulater KZ03-2A-XX</t>
    <phoneticPr fontId="2"/>
  </si>
  <si>
    <t>80330420-60100</t>
    <phoneticPr fontId="2"/>
  </si>
  <si>
    <t>Old Production No : R-Z3J27-41-011</t>
    <phoneticPr fontId="2"/>
  </si>
  <si>
    <t>Model : HPC6Bx6B ANSI900BW HA3D</t>
    <phoneticPr fontId="2"/>
  </si>
  <si>
    <t>Tag No : 130B-S</t>
    <phoneticPr fontId="2"/>
  </si>
  <si>
    <t>Actuator Spring (L)</t>
    <phoneticPr fontId="2"/>
  </si>
  <si>
    <t>82521209-10300</t>
    <phoneticPr fontId="2"/>
  </si>
  <si>
    <t>Actuator Spring (S)</t>
    <phoneticPr fontId="2"/>
  </si>
  <si>
    <t>82521209-10400</t>
    <phoneticPr fontId="2"/>
  </si>
  <si>
    <t>82660083-10600</t>
    <phoneticPr fontId="2"/>
  </si>
  <si>
    <t>82660084-10500</t>
    <phoneticPr fontId="2"/>
  </si>
  <si>
    <t>Old Production No : R-Z3KB7-41-121</t>
    <phoneticPr fontId="2"/>
  </si>
  <si>
    <t>Model : HTS1-1/2Bx1-1/2B JIS20KRF PSA1R</t>
    <phoneticPr fontId="2"/>
  </si>
  <si>
    <t>Tag No : 195B</t>
    <phoneticPr fontId="2"/>
  </si>
  <si>
    <t>P4519</t>
    <phoneticPr fontId="2"/>
  </si>
  <si>
    <t>80255384-11100</t>
    <phoneticPr fontId="2"/>
  </si>
  <si>
    <t>82521341-10300</t>
    <phoneticPr fontId="2"/>
  </si>
  <si>
    <t>82535500-10400</t>
    <phoneticPr fontId="2"/>
  </si>
  <si>
    <t>Old Production No : R-Z3M57-41-011</t>
    <phoneticPr fontId="2"/>
  </si>
  <si>
    <t>Model : HL4D</t>
    <phoneticPr fontId="2"/>
  </si>
  <si>
    <t>Tag No : 248B-S</t>
    <phoneticPr fontId="2"/>
  </si>
  <si>
    <t>82521099-10100</t>
    <phoneticPr fontId="2"/>
  </si>
  <si>
    <t>Air Filter Regulator AW30-02GH-2</t>
    <phoneticPr fontId="2"/>
  </si>
  <si>
    <t>82AW3002-GH200</t>
    <phoneticPr fontId="2"/>
  </si>
  <si>
    <t>Booster Relay IL100-02B</t>
    <phoneticPr fontId="2"/>
  </si>
  <si>
    <t>82558199-11100</t>
    <phoneticPr fontId="2"/>
  </si>
  <si>
    <t>Lock Up Valve IL201-02</t>
    <phoneticPr fontId="2"/>
  </si>
  <si>
    <t>82556656-10100</t>
    <phoneticPr fontId="2"/>
  </si>
  <si>
    <t>Old Production No : R-Z3KB7-41-051</t>
    <phoneticPr fontId="2"/>
  </si>
  <si>
    <t>Model : VFR8Bx8B JIS10K WAFER VR3R</t>
    <phoneticPr fontId="2"/>
  </si>
  <si>
    <t>Tag No : 208B-S</t>
    <phoneticPr fontId="2"/>
  </si>
  <si>
    <t>SUS-9</t>
    <phoneticPr fontId="2"/>
  </si>
  <si>
    <t>82520425-10100</t>
    <phoneticPr fontId="2"/>
  </si>
  <si>
    <t>82520426-10100</t>
    <phoneticPr fontId="2"/>
  </si>
  <si>
    <t>Chloroprene+Nylon</t>
    <phoneticPr fontId="2"/>
  </si>
  <si>
    <t>82520944-19500</t>
    <phoneticPr fontId="2"/>
  </si>
  <si>
    <t>82647648-00100</t>
    <phoneticPr fontId="2"/>
  </si>
  <si>
    <t>TK2006</t>
    <phoneticPr fontId="2"/>
  </si>
  <si>
    <t>82647655-10700</t>
    <phoneticPr fontId="2"/>
  </si>
  <si>
    <t>Old Production No : R-Z3KB7-41-031</t>
    <phoneticPr fontId="2"/>
  </si>
  <si>
    <t>Model : HCB3Bx3B ANSI600BW HA3R</t>
    <phoneticPr fontId="2"/>
  </si>
  <si>
    <t>Tag No : 331B</t>
    <phoneticPr fontId="2"/>
  </si>
  <si>
    <t>Air Filter Regulator KZ03-2A-XX</t>
    <phoneticPr fontId="2"/>
  </si>
  <si>
    <t>Positioner</t>
    <phoneticPr fontId="2"/>
  </si>
  <si>
    <t>Model No</t>
    <phoneticPr fontId="2"/>
  </si>
  <si>
    <t>HEP19-13BERYDRGSD-C1-X</t>
    <phoneticPr fontId="2"/>
  </si>
  <si>
    <t>HEP17-12BLDY7RGSD-X1-X</t>
    <phoneticPr fontId="2"/>
  </si>
  <si>
    <t>€/Y</t>
  </si>
  <si>
    <t>Unit price (euro)</t>
  </si>
  <si>
    <t>8-10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</si>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</sst>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2" formatCode="_-* #,##0\ &quot;€&quot;_-;\-* #,##0\ &quot;€&quot;_-;_-* &quot;-&quot;??\ &quot;€&quot;_-;_-@_-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6" fillId="0" borderId="0" xfId="0" applyFont="1"/>
    <xf numFmtId="41" fontId="6" fillId="0" borderId="0" xfId="6" applyFont="1"/>
    <xf numFmtId="0" fontId="9" fillId="0" borderId="6" xfId="0" applyFont="1" applyBorder="1"/>
    <xf numFmtId="41" fontId="9" fillId="0" borderId="6" xfId="6" applyFont="1" applyBorder="1"/>
    <xf numFmtId="0" fontId="9" fillId="0" borderId="6" xfId="0" applyFont="1" applyFill="1" applyBorder="1"/>
    <xf numFmtId="0" fontId="6" fillId="0" borderId="7" xfId="0" applyFont="1" applyBorder="1"/>
    <xf numFmtId="41" fontId="6" fillId="0" borderId="7" xfId="6" applyFont="1" applyBorder="1"/>
    <xf numFmtId="41" fontId="6" fillId="0" borderId="8" xfId="6" applyFont="1" applyBorder="1"/>
    <xf numFmtId="0" fontId="6" fillId="0" borderId="8" xfId="0" applyFont="1" applyBorder="1"/>
    <xf numFmtId="0" fontId="6" fillId="0" borderId="8" xfId="0" applyFont="1" applyFill="1" applyBorder="1"/>
    <xf numFmtId="41" fontId="6" fillId="0" borderId="8" xfId="6" applyFont="1" applyFill="1" applyBorder="1"/>
    <xf numFmtId="0" fontId="6" fillId="0" borderId="0" xfId="0" applyFont="1" applyFill="1" applyBorder="1"/>
    <xf numFmtId="41" fontId="6" fillId="0" borderId="0" xfId="6" applyFont="1" applyFill="1" applyBorder="1"/>
    <xf numFmtId="0" fontId="6" fillId="0" borderId="0" xfId="0" applyFont="1" applyFill="1" applyBorder="1" applyAlignment="1">
      <alignment horizontal="left"/>
    </xf>
    <xf numFmtId="41" fontId="6" fillId="0" borderId="0" xfId="6" applyFont="1" applyBorder="1"/>
    <xf numFmtId="9" fontId="6" fillId="0" borderId="0" xfId="0" applyNumberFormat="1" applyFont="1"/>
    <xf numFmtId="41" fontId="6" fillId="0" borderId="8" xfId="0" applyNumberFormat="1" applyFont="1" applyBorder="1"/>
    <xf numFmtId="9" fontId="6" fillId="0" borderId="8" xfId="0" applyNumberFormat="1" applyFont="1" applyBorder="1"/>
    <xf numFmtId="172" fontId="6" fillId="0" borderId="0" xfId="7" applyNumberFormat="1" applyFont="1"/>
    <xf numFmtId="0" fontId="6" fillId="0" borderId="9" xfId="0" applyFont="1" applyBorder="1"/>
    <xf numFmtId="0" fontId="6" fillId="0" borderId="10" xfId="0" applyFont="1" applyBorder="1"/>
    <xf numFmtId="0" fontId="6" fillId="0" borderId="10" xfId="0" applyFont="1" applyFill="1" applyBorder="1"/>
    <xf numFmtId="0" fontId="9" fillId="0" borderId="11" xfId="0" applyFont="1" applyFill="1" applyBorder="1"/>
    <xf numFmtId="172" fontId="6" fillId="0" borderId="8" xfId="7" applyNumberFormat="1" applyFont="1" applyBorder="1"/>
    <xf numFmtId="172" fontId="6" fillId="0" borderId="0" xfId="7" applyNumberFormat="1" applyFont="1" applyBorder="1"/>
    <xf numFmtId="172" fontId="6" fillId="0" borderId="8" xfId="0" applyNumberFormat="1" applyFont="1" applyBorder="1"/>
    <xf numFmtId="172" fontId="6" fillId="0" borderId="7" xfId="7" applyNumberFormat="1" applyFont="1" applyBorder="1"/>
    <xf numFmtId="172" fontId="6" fillId="0" borderId="7" xfId="0" applyNumberFormat="1" applyFont="1" applyBorder="1"/>
    <xf numFmtId="38" fontId="6" fillId="0" borderId="0" xfId="3" applyNumberFormat="1" applyFont="1" applyAlignment="1">
      <alignment horizontal="center"/>
    </xf>
    <xf numFmtId="38" fontId="9" fillId="0" borderId="6" xfId="3" applyNumberFormat="1" applyFont="1" applyBorder="1" applyAlignment="1">
      <alignment horizontal="center"/>
    </xf>
    <xf numFmtId="38" fontId="6" fillId="0" borderId="12" xfId="3" applyNumberFormat="1" applyFont="1" applyBorder="1" applyAlignment="1">
      <alignment horizontal="center"/>
    </xf>
    <xf numFmtId="38" fontId="6" fillId="0" borderId="13" xfId="3" applyNumberFormat="1" applyFont="1" applyBorder="1" applyAlignment="1">
      <alignment horizontal="center"/>
    </xf>
    <xf numFmtId="38" fontId="6" fillId="0" borderId="13" xfId="3" applyNumberFormat="1" applyFont="1" applyFill="1" applyBorder="1" applyAlignment="1">
      <alignment horizontal="center"/>
    </xf>
    <xf numFmtId="38" fontId="9" fillId="0" borderId="14" xfId="3" applyNumberFormat="1" applyFont="1" applyBorder="1" applyAlignment="1">
      <alignment horizontal="center"/>
    </xf>
    <xf numFmtId="38" fontId="6" fillId="0" borderId="0" xfId="3" applyNumberFormat="1" applyFont="1" applyFill="1" applyBorder="1" applyAlignment="1">
      <alignment horizontal="center"/>
    </xf>
    <xf numFmtId="38" fontId="6" fillId="0" borderId="7" xfId="3" applyNumberFormat="1" applyFont="1" applyBorder="1" applyAlignment="1">
      <alignment horizontal="center"/>
    </xf>
    <xf numFmtId="38" fontId="6" fillId="0" borderId="8" xfId="3" applyNumberFormat="1" applyFont="1" applyBorder="1" applyAlignment="1">
      <alignment horizontal="center"/>
    </xf>
    <xf numFmtId="38" fontId="9" fillId="0" borderId="0" xfId="3" applyNumberFormat="1" applyFont="1" applyAlignment="1">
      <alignment horizontal="center"/>
    </xf>
    <xf numFmtId="0" fontId="3" fillId="0" borderId="0" xfId="0" applyFont="1"/>
  </cellXfs>
  <cellStyles count="8">
    <cellStyle name="Airlitec" xfId="5"/>
    <cellStyle name="Euro" xfId="1"/>
    <cellStyle name="Lien hypertexte" xfId="2" builtinId="8"/>
    <cellStyle name="Milliers" xfId="3" builtinId="3"/>
    <cellStyle name="Milliers [0]" xfId="6" builtinId="6"/>
    <cellStyle name="Monétaire" xfId="7" builtinId="4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M11" sqref="M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76</v>
      </c>
      <c r="E7" s="17"/>
      <c r="F7" s="85"/>
      <c r="G7" s="21"/>
      <c r="H7" s="33" t="s">
        <v>1</v>
      </c>
      <c r="I7" s="17"/>
      <c r="J7" s="77">
        <v>41040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7" t="s">
        <v>79</v>
      </c>
      <c r="E22" s="102"/>
      <c r="G22" s="110">
        <v>1</v>
      </c>
      <c r="H22" s="107">
        <v>11914</v>
      </c>
      <c r="I22" s="50"/>
      <c r="J22" s="50">
        <f>G22*H22</f>
        <v>11914</v>
      </c>
      <c r="K22" s="79" t="s">
        <v>169</v>
      </c>
      <c r="L22" s="108"/>
      <c r="N22" s="113"/>
      <c r="O22" s="114"/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5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11914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11914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11914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workbookViewId="0">
      <selection activeCell="M11" sqref="M11"/>
    </sheetView>
  </sheetViews>
  <sheetFormatPr baseColWidth="10" defaultRowHeight="14.25"/>
  <cols>
    <col min="1" max="1" width="28" style="118" customWidth="1"/>
    <col min="2" max="2" width="15.875" style="118" bestFit="1" customWidth="1"/>
    <col min="3" max="3" width="17.75" style="119" bestFit="1" customWidth="1"/>
    <col min="4" max="4" width="14.125" customWidth="1"/>
    <col min="5" max="5" width="10.375" style="146" bestFit="1" customWidth="1"/>
    <col min="7" max="7" width="9" style="118" customWidth="1"/>
    <col min="8" max="8" width="14.875" style="118" bestFit="1" customWidth="1"/>
    <col min="9" max="9" width="10.375" style="119" bestFit="1" customWidth="1"/>
    <col min="10" max="10" width="17.75" style="118" bestFit="1" customWidth="1"/>
    <col min="11" max="256" width="9" style="118" customWidth="1"/>
    <col min="257" max="257" width="28" style="118" customWidth="1"/>
    <col min="258" max="258" width="15.875" style="118" bestFit="1" customWidth="1"/>
    <col min="259" max="259" width="14.875" style="118" bestFit="1" customWidth="1"/>
    <col min="260" max="260" width="10.375" style="118" bestFit="1" customWidth="1"/>
    <col min="261" max="262" width="17.75" style="118" bestFit="1" customWidth="1"/>
    <col min="263" max="512" width="9" style="118" customWidth="1"/>
    <col min="513" max="513" width="28" style="118" customWidth="1"/>
    <col min="514" max="514" width="15.875" style="118" bestFit="1" customWidth="1"/>
    <col min="515" max="515" width="14.875" style="118" bestFit="1" customWidth="1"/>
    <col min="516" max="516" width="10.375" style="118" bestFit="1" customWidth="1"/>
    <col min="517" max="518" width="17.75" style="118" bestFit="1" customWidth="1"/>
    <col min="519" max="768" width="9" style="118" customWidth="1"/>
    <col min="769" max="769" width="28" style="118" customWidth="1"/>
    <col min="770" max="770" width="15.875" style="118" bestFit="1" customWidth="1"/>
    <col min="771" max="771" width="14.875" style="118" bestFit="1" customWidth="1"/>
    <col min="772" max="772" width="10.375" style="118" bestFit="1" customWidth="1"/>
    <col min="773" max="774" width="17.75" style="118" bestFit="1" customWidth="1"/>
    <col min="775" max="1024" width="9" style="118" customWidth="1"/>
    <col min="1025" max="1025" width="28" style="118" customWidth="1"/>
    <col min="1026" max="1026" width="15.875" style="118" bestFit="1" customWidth="1"/>
    <col min="1027" max="1027" width="14.875" style="118" bestFit="1" customWidth="1"/>
    <col min="1028" max="1028" width="10.375" style="118" bestFit="1" customWidth="1"/>
    <col min="1029" max="1030" width="17.75" style="118" bestFit="1" customWidth="1"/>
    <col min="1031" max="1280" width="9" style="118" customWidth="1"/>
    <col min="1281" max="1281" width="28" style="118" customWidth="1"/>
    <col min="1282" max="1282" width="15.875" style="118" bestFit="1" customWidth="1"/>
    <col min="1283" max="1283" width="14.875" style="118" bestFit="1" customWidth="1"/>
    <col min="1284" max="1284" width="10.375" style="118" bestFit="1" customWidth="1"/>
    <col min="1285" max="1286" width="17.75" style="118" bestFit="1" customWidth="1"/>
    <col min="1287" max="1536" width="9" style="118" customWidth="1"/>
    <col min="1537" max="1537" width="28" style="118" customWidth="1"/>
    <col min="1538" max="1538" width="15.875" style="118" bestFit="1" customWidth="1"/>
    <col min="1539" max="1539" width="14.875" style="118" bestFit="1" customWidth="1"/>
    <col min="1540" max="1540" width="10.375" style="118" bestFit="1" customWidth="1"/>
    <col min="1541" max="1542" width="17.75" style="118" bestFit="1" customWidth="1"/>
    <col min="1543" max="1792" width="9" style="118" customWidth="1"/>
    <col min="1793" max="1793" width="28" style="118" customWidth="1"/>
    <col min="1794" max="1794" width="15.875" style="118" bestFit="1" customWidth="1"/>
    <col min="1795" max="1795" width="14.875" style="118" bestFit="1" customWidth="1"/>
    <col min="1796" max="1796" width="10.375" style="118" bestFit="1" customWidth="1"/>
    <col min="1797" max="1798" width="17.75" style="118" bestFit="1" customWidth="1"/>
    <col min="1799" max="2048" width="9" style="118" customWidth="1"/>
    <col min="2049" max="2049" width="28" style="118" customWidth="1"/>
    <col min="2050" max="2050" width="15.875" style="118" bestFit="1" customWidth="1"/>
    <col min="2051" max="2051" width="14.875" style="118" bestFit="1" customWidth="1"/>
    <col min="2052" max="2052" width="10.375" style="118" bestFit="1" customWidth="1"/>
    <col min="2053" max="2054" width="17.75" style="118" bestFit="1" customWidth="1"/>
    <col min="2055" max="2304" width="9" style="118" customWidth="1"/>
    <col min="2305" max="2305" width="28" style="118" customWidth="1"/>
    <col min="2306" max="2306" width="15.875" style="118" bestFit="1" customWidth="1"/>
    <col min="2307" max="2307" width="14.875" style="118" bestFit="1" customWidth="1"/>
    <col min="2308" max="2308" width="10.375" style="118" bestFit="1" customWidth="1"/>
    <col min="2309" max="2310" width="17.75" style="118" bestFit="1" customWidth="1"/>
    <col min="2311" max="2560" width="9" style="118" customWidth="1"/>
    <col min="2561" max="2561" width="28" style="118" customWidth="1"/>
    <col min="2562" max="2562" width="15.875" style="118" bestFit="1" customWidth="1"/>
    <col min="2563" max="2563" width="14.875" style="118" bestFit="1" customWidth="1"/>
    <col min="2564" max="2564" width="10.375" style="118" bestFit="1" customWidth="1"/>
    <col min="2565" max="2566" width="17.75" style="118" bestFit="1" customWidth="1"/>
    <col min="2567" max="2816" width="9" style="118" customWidth="1"/>
    <col min="2817" max="2817" width="28" style="118" customWidth="1"/>
    <col min="2818" max="2818" width="15.875" style="118" bestFit="1" customWidth="1"/>
    <col min="2819" max="2819" width="14.875" style="118" bestFit="1" customWidth="1"/>
    <col min="2820" max="2820" width="10.375" style="118" bestFit="1" customWidth="1"/>
    <col min="2821" max="2822" width="17.75" style="118" bestFit="1" customWidth="1"/>
    <col min="2823" max="3072" width="9" style="118" customWidth="1"/>
    <col min="3073" max="3073" width="28" style="118" customWidth="1"/>
    <col min="3074" max="3074" width="15.875" style="118" bestFit="1" customWidth="1"/>
    <col min="3075" max="3075" width="14.875" style="118" bestFit="1" customWidth="1"/>
    <col min="3076" max="3076" width="10.375" style="118" bestFit="1" customWidth="1"/>
    <col min="3077" max="3078" width="17.75" style="118" bestFit="1" customWidth="1"/>
    <col min="3079" max="3328" width="9" style="118" customWidth="1"/>
    <col min="3329" max="3329" width="28" style="118" customWidth="1"/>
    <col min="3330" max="3330" width="15.875" style="118" bestFit="1" customWidth="1"/>
    <col min="3331" max="3331" width="14.875" style="118" bestFit="1" customWidth="1"/>
    <col min="3332" max="3332" width="10.375" style="118" bestFit="1" customWidth="1"/>
    <col min="3333" max="3334" width="17.75" style="118" bestFit="1" customWidth="1"/>
    <col min="3335" max="3584" width="9" style="118" customWidth="1"/>
    <col min="3585" max="3585" width="28" style="118" customWidth="1"/>
    <col min="3586" max="3586" width="15.875" style="118" bestFit="1" customWidth="1"/>
    <col min="3587" max="3587" width="14.875" style="118" bestFit="1" customWidth="1"/>
    <col min="3588" max="3588" width="10.375" style="118" bestFit="1" customWidth="1"/>
    <col min="3589" max="3590" width="17.75" style="118" bestFit="1" customWidth="1"/>
    <col min="3591" max="3840" width="9" style="118" customWidth="1"/>
    <col min="3841" max="3841" width="28" style="118" customWidth="1"/>
    <col min="3842" max="3842" width="15.875" style="118" bestFit="1" customWidth="1"/>
    <col min="3843" max="3843" width="14.875" style="118" bestFit="1" customWidth="1"/>
    <col min="3844" max="3844" width="10.375" style="118" bestFit="1" customWidth="1"/>
    <col min="3845" max="3846" width="17.75" style="118" bestFit="1" customWidth="1"/>
    <col min="3847" max="4096" width="9" style="118" customWidth="1"/>
    <col min="4097" max="4097" width="28" style="118" customWidth="1"/>
    <col min="4098" max="4098" width="15.875" style="118" bestFit="1" customWidth="1"/>
    <col min="4099" max="4099" width="14.875" style="118" bestFit="1" customWidth="1"/>
    <col min="4100" max="4100" width="10.375" style="118" bestFit="1" customWidth="1"/>
    <col min="4101" max="4102" width="17.75" style="118" bestFit="1" customWidth="1"/>
    <col min="4103" max="4352" width="9" style="118" customWidth="1"/>
    <col min="4353" max="4353" width="28" style="118" customWidth="1"/>
    <col min="4354" max="4354" width="15.875" style="118" bestFit="1" customWidth="1"/>
    <col min="4355" max="4355" width="14.875" style="118" bestFit="1" customWidth="1"/>
    <col min="4356" max="4356" width="10.375" style="118" bestFit="1" customWidth="1"/>
    <col min="4357" max="4358" width="17.75" style="118" bestFit="1" customWidth="1"/>
    <col min="4359" max="4608" width="9" style="118" customWidth="1"/>
    <col min="4609" max="4609" width="28" style="118" customWidth="1"/>
    <col min="4610" max="4610" width="15.875" style="118" bestFit="1" customWidth="1"/>
    <col min="4611" max="4611" width="14.875" style="118" bestFit="1" customWidth="1"/>
    <col min="4612" max="4612" width="10.375" style="118" bestFit="1" customWidth="1"/>
    <col min="4613" max="4614" width="17.75" style="118" bestFit="1" customWidth="1"/>
    <col min="4615" max="4864" width="9" style="118" customWidth="1"/>
    <col min="4865" max="4865" width="28" style="118" customWidth="1"/>
    <col min="4866" max="4866" width="15.875" style="118" bestFit="1" customWidth="1"/>
    <col min="4867" max="4867" width="14.875" style="118" bestFit="1" customWidth="1"/>
    <col min="4868" max="4868" width="10.375" style="118" bestFit="1" customWidth="1"/>
    <col min="4869" max="4870" width="17.75" style="118" bestFit="1" customWidth="1"/>
    <col min="4871" max="5120" width="9" style="118" customWidth="1"/>
    <col min="5121" max="5121" width="28" style="118" customWidth="1"/>
    <col min="5122" max="5122" width="15.875" style="118" bestFit="1" customWidth="1"/>
    <col min="5123" max="5123" width="14.875" style="118" bestFit="1" customWidth="1"/>
    <col min="5124" max="5124" width="10.375" style="118" bestFit="1" customWidth="1"/>
    <col min="5125" max="5126" width="17.75" style="118" bestFit="1" customWidth="1"/>
    <col min="5127" max="5376" width="9" style="118" customWidth="1"/>
    <col min="5377" max="5377" width="28" style="118" customWidth="1"/>
    <col min="5378" max="5378" width="15.875" style="118" bestFit="1" customWidth="1"/>
    <col min="5379" max="5379" width="14.875" style="118" bestFit="1" customWidth="1"/>
    <col min="5380" max="5380" width="10.375" style="118" bestFit="1" customWidth="1"/>
    <col min="5381" max="5382" width="17.75" style="118" bestFit="1" customWidth="1"/>
    <col min="5383" max="5632" width="9" style="118" customWidth="1"/>
    <col min="5633" max="5633" width="28" style="118" customWidth="1"/>
    <col min="5634" max="5634" width="15.875" style="118" bestFit="1" customWidth="1"/>
    <col min="5635" max="5635" width="14.875" style="118" bestFit="1" customWidth="1"/>
    <col min="5636" max="5636" width="10.375" style="118" bestFit="1" customWidth="1"/>
    <col min="5637" max="5638" width="17.75" style="118" bestFit="1" customWidth="1"/>
    <col min="5639" max="5888" width="9" style="118" customWidth="1"/>
    <col min="5889" max="5889" width="28" style="118" customWidth="1"/>
    <col min="5890" max="5890" width="15.875" style="118" bestFit="1" customWidth="1"/>
    <col min="5891" max="5891" width="14.875" style="118" bestFit="1" customWidth="1"/>
    <col min="5892" max="5892" width="10.375" style="118" bestFit="1" customWidth="1"/>
    <col min="5893" max="5894" width="17.75" style="118" bestFit="1" customWidth="1"/>
    <col min="5895" max="6144" width="9" style="118" customWidth="1"/>
    <col min="6145" max="6145" width="28" style="118" customWidth="1"/>
    <col min="6146" max="6146" width="15.875" style="118" bestFit="1" customWidth="1"/>
    <col min="6147" max="6147" width="14.875" style="118" bestFit="1" customWidth="1"/>
    <col min="6148" max="6148" width="10.375" style="118" bestFit="1" customWidth="1"/>
    <col min="6149" max="6150" width="17.75" style="118" bestFit="1" customWidth="1"/>
    <col min="6151" max="6400" width="9" style="118" customWidth="1"/>
    <col min="6401" max="6401" width="28" style="118" customWidth="1"/>
    <col min="6402" max="6402" width="15.875" style="118" bestFit="1" customWidth="1"/>
    <col min="6403" max="6403" width="14.875" style="118" bestFit="1" customWidth="1"/>
    <col min="6404" max="6404" width="10.375" style="118" bestFit="1" customWidth="1"/>
    <col min="6405" max="6406" width="17.75" style="118" bestFit="1" customWidth="1"/>
    <col min="6407" max="6656" width="9" style="118" customWidth="1"/>
    <col min="6657" max="6657" width="28" style="118" customWidth="1"/>
    <col min="6658" max="6658" width="15.875" style="118" bestFit="1" customWidth="1"/>
    <col min="6659" max="6659" width="14.875" style="118" bestFit="1" customWidth="1"/>
    <col min="6660" max="6660" width="10.375" style="118" bestFit="1" customWidth="1"/>
    <col min="6661" max="6662" width="17.75" style="118" bestFit="1" customWidth="1"/>
    <col min="6663" max="6912" width="9" style="118" customWidth="1"/>
    <col min="6913" max="6913" width="28" style="118" customWidth="1"/>
    <col min="6914" max="6914" width="15.875" style="118" bestFit="1" customWidth="1"/>
    <col min="6915" max="6915" width="14.875" style="118" bestFit="1" customWidth="1"/>
    <col min="6916" max="6916" width="10.375" style="118" bestFit="1" customWidth="1"/>
    <col min="6917" max="6918" width="17.75" style="118" bestFit="1" customWidth="1"/>
    <col min="6919" max="7168" width="9" style="118" customWidth="1"/>
    <col min="7169" max="7169" width="28" style="118" customWidth="1"/>
    <col min="7170" max="7170" width="15.875" style="118" bestFit="1" customWidth="1"/>
    <col min="7171" max="7171" width="14.875" style="118" bestFit="1" customWidth="1"/>
    <col min="7172" max="7172" width="10.375" style="118" bestFit="1" customWidth="1"/>
    <col min="7173" max="7174" width="17.75" style="118" bestFit="1" customWidth="1"/>
    <col min="7175" max="7424" width="9" style="118" customWidth="1"/>
    <col min="7425" max="7425" width="28" style="118" customWidth="1"/>
    <col min="7426" max="7426" width="15.875" style="118" bestFit="1" customWidth="1"/>
    <col min="7427" max="7427" width="14.875" style="118" bestFit="1" customWidth="1"/>
    <col min="7428" max="7428" width="10.375" style="118" bestFit="1" customWidth="1"/>
    <col min="7429" max="7430" width="17.75" style="118" bestFit="1" customWidth="1"/>
    <col min="7431" max="7680" width="9" style="118" customWidth="1"/>
    <col min="7681" max="7681" width="28" style="118" customWidth="1"/>
    <col min="7682" max="7682" width="15.875" style="118" bestFit="1" customWidth="1"/>
    <col min="7683" max="7683" width="14.875" style="118" bestFit="1" customWidth="1"/>
    <col min="7684" max="7684" width="10.375" style="118" bestFit="1" customWidth="1"/>
    <col min="7685" max="7686" width="17.75" style="118" bestFit="1" customWidth="1"/>
    <col min="7687" max="7936" width="9" style="118" customWidth="1"/>
    <col min="7937" max="7937" width="28" style="118" customWidth="1"/>
    <col min="7938" max="7938" width="15.875" style="118" bestFit="1" customWidth="1"/>
    <col min="7939" max="7939" width="14.875" style="118" bestFit="1" customWidth="1"/>
    <col min="7940" max="7940" width="10.375" style="118" bestFit="1" customWidth="1"/>
    <col min="7941" max="7942" width="17.75" style="118" bestFit="1" customWidth="1"/>
    <col min="7943" max="8192" width="9" style="118" customWidth="1"/>
    <col min="8193" max="8193" width="28" style="118" customWidth="1"/>
    <col min="8194" max="8194" width="15.875" style="118" bestFit="1" customWidth="1"/>
    <col min="8195" max="8195" width="14.875" style="118" bestFit="1" customWidth="1"/>
    <col min="8196" max="8196" width="10.375" style="118" bestFit="1" customWidth="1"/>
    <col min="8197" max="8198" width="17.75" style="118" bestFit="1" customWidth="1"/>
    <col min="8199" max="8448" width="9" style="118" customWidth="1"/>
    <col min="8449" max="8449" width="28" style="118" customWidth="1"/>
    <col min="8450" max="8450" width="15.875" style="118" bestFit="1" customWidth="1"/>
    <col min="8451" max="8451" width="14.875" style="118" bestFit="1" customWidth="1"/>
    <col min="8452" max="8452" width="10.375" style="118" bestFit="1" customWidth="1"/>
    <col min="8453" max="8454" width="17.75" style="118" bestFit="1" customWidth="1"/>
    <col min="8455" max="8704" width="9" style="118" customWidth="1"/>
    <col min="8705" max="8705" width="28" style="118" customWidth="1"/>
    <col min="8706" max="8706" width="15.875" style="118" bestFit="1" customWidth="1"/>
    <col min="8707" max="8707" width="14.875" style="118" bestFit="1" customWidth="1"/>
    <col min="8708" max="8708" width="10.375" style="118" bestFit="1" customWidth="1"/>
    <col min="8709" max="8710" width="17.75" style="118" bestFit="1" customWidth="1"/>
    <col min="8711" max="8960" width="9" style="118" customWidth="1"/>
    <col min="8961" max="8961" width="28" style="118" customWidth="1"/>
    <col min="8962" max="8962" width="15.875" style="118" bestFit="1" customWidth="1"/>
    <col min="8963" max="8963" width="14.875" style="118" bestFit="1" customWidth="1"/>
    <col min="8964" max="8964" width="10.375" style="118" bestFit="1" customWidth="1"/>
    <col min="8965" max="8966" width="17.75" style="118" bestFit="1" customWidth="1"/>
    <col min="8967" max="9216" width="9" style="118" customWidth="1"/>
    <col min="9217" max="9217" width="28" style="118" customWidth="1"/>
    <col min="9218" max="9218" width="15.875" style="118" bestFit="1" customWidth="1"/>
    <col min="9219" max="9219" width="14.875" style="118" bestFit="1" customWidth="1"/>
    <col min="9220" max="9220" width="10.375" style="118" bestFit="1" customWidth="1"/>
    <col min="9221" max="9222" width="17.75" style="118" bestFit="1" customWidth="1"/>
    <col min="9223" max="9472" width="9" style="118" customWidth="1"/>
    <col min="9473" max="9473" width="28" style="118" customWidth="1"/>
    <col min="9474" max="9474" width="15.875" style="118" bestFit="1" customWidth="1"/>
    <col min="9475" max="9475" width="14.875" style="118" bestFit="1" customWidth="1"/>
    <col min="9476" max="9476" width="10.375" style="118" bestFit="1" customWidth="1"/>
    <col min="9477" max="9478" width="17.75" style="118" bestFit="1" customWidth="1"/>
    <col min="9479" max="9728" width="9" style="118" customWidth="1"/>
    <col min="9729" max="9729" width="28" style="118" customWidth="1"/>
    <col min="9730" max="9730" width="15.875" style="118" bestFit="1" customWidth="1"/>
    <col min="9731" max="9731" width="14.875" style="118" bestFit="1" customWidth="1"/>
    <col min="9732" max="9732" width="10.375" style="118" bestFit="1" customWidth="1"/>
    <col min="9733" max="9734" width="17.75" style="118" bestFit="1" customWidth="1"/>
    <col min="9735" max="9984" width="9" style="118" customWidth="1"/>
    <col min="9985" max="9985" width="28" style="118" customWidth="1"/>
    <col min="9986" max="9986" width="15.875" style="118" bestFit="1" customWidth="1"/>
    <col min="9987" max="9987" width="14.875" style="118" bestFit="1" customWidth="1"/>
    <col min="9988" max="9988" width="10.375" style="118" bestFit="1" customWidth="1"/>
    <col min="9989" max="9990" width="17.75" style="118" bestFit="1" customWidth="1"/>
    <col min="9991" max="10240" width="9" style="118" customWidth="1"/>
    <col min="10241" max="10241" width="28" style="118" customWidth="1"/>
    <col min="10242" max="10242" width="15.875" style="118" bestFit="1" customWidth="1"/>
    <col min="10243" max="10243" width="14.875" style="118" bestFit="1" customWidth="1"/>
    <col min="10244" max="10244" width="10.375" style="118" bestFit="1" customWidth="1"/>
    <col min="10245" max="10246" width="17.75" style="118" bestFit="1" customWidth="1"/>
    <col min="10247" max="10496" width="9" style="118" customWidth="1"/>
    <col min="10497" max="10497" width="28" style="118" customWidth="1"/>
    <col min="10498" max="10498" width="15.875" style="118" bestFit="1" customWidth="1"/>
    <col min="10499" max="10499" width="14.875" style="118" bestFit="1" customWidth="1"/>
    <col min="10500" max="10500" width="10.375" style="118" bestFit="1" customWidth="1"/>
    <col min="10501" max="10502" width="17.75" style="118" bestFit="1" customWidth="1"/>
    <col min="10503" max="10752" width="9" style="118" customWidth="1"/>
    <col min="10753" max="10753" width="28" style="118" customWidth="1"/>
    <col min="10754" max="10754" width="15.875" style="118" bestFit="1" customWidth="1"/>
    <col min="10755" max="10755" width="14.875" style="118" bestFit="1" customWidth="1"/>
    <col min="10756" max="10756" width="10.375" style="118" bestFit="1" customWidth="1"/>
    <col min="10757" max="10758" width="17.75" style="118" bestFit="1" customWidth="1"/>
    <col min="10759" max="11008" width="9" style="118" customWidth="1"/>
    <col min="11009" max="11009" width="28" style="118" customWidth="1"/>
    <col min="11010" max="11010" width="15.875" style="118" bestFit="1" customWidth="1"/>
    <col min="11011" max="11011" width="14.875" style="118" bestFit="1" customWidth="1"/>
    <col min="11012" max="11012" width="10.375" style="118" bestFit="1" customWidth="1"/>
    <col min="11013" max="11014" width="17.75" style="118" bestFit="1" customWidth="1"/>
    <col min="11015" max="11264" width="9" style="118" customWidth="1"/>
    <col min="11265" max="11265" width="28" style="118" customWidth="1"/>
    <col min="11266" max="11266" width="15.875" style="118" bestFit="1" customWidth="1"/>
    <col min="11267" max="11267" width="14.875" style="118" bestFit="1" customWidth="1"/>
    <col min="11268" max="11268" width="10.375" style="118" bestFit="1" customWidth="1"/>
    <col min="11269" max="11270" width="17.75" style="118" bestFit="1" customWidth="1"/>
    <col min="11271" max="11520" width="9" style="118" customWidth="1"/>
    <col min="11521" max="11521" width="28" style="118" customWidth="1"/>
    <col min="11522" max="11522" width="15.875" style="118" bestFit="1" customWidth="1"/>
    <col min="11523" max="11523" width="14.875" style="118" bestFit="1" customWidth="1"/>
    <col min="11524" max="11524" width="10.375" style="118" bestFit="1" customWidth="1"/>
    <col min="11525" max="11526" width="17.75" style="118" bestFit="1" customWidth="1"/>
    <col min="11527" max="11776" width="9" style="118" customWidth="1"/>
    <col min="11777" max="11777" width="28" style="118" customWidth="1"/>
    <col min="11778" max="11778" width="15.875" style="118" bestFit="1" customWidth="1"/>
    <col min="11779" max="11779" width="14.875" style="118" bestFit="1" customWidth="1"/>
    <col min="11780" max="11780" width="10.375" style="118" bestFit="1" customWidth="1"/>
    <col min="11781" max="11782" width="17.75" style="118" bestFit="1" customWidth="1"/>
    <col min="11783" max="12032" width="9" style="118" customWidth="1"/>
    <col min="12033" max="12033" width="28" style="118" customWidth="1"/>
    <col min="12034" max="12034" width="15.875" style="118" bestFit="1" customWidth="1"/>
    <col min="12035" max="12035" width="14.875" style="118" bestFit="1" customWidth="1"/>
    <col min="12036" max="12036" width="10.375" style="118" bestFit="1" customWidth="1"/>
    <col min="12037" max="12038" width="17.75" style="118" bestFit="1" customWidth="1"/>
    <col min="12039" max="12288" width="9" style="118" customWidth="1"/>
    <col min="12289" max="12289" width="28" style="118" customWidth="1"/>
    <col min="12290" max="12290" width="15.875" style="118" bestFit="1" customWidth="1"/>
    <col min="12291" max="12291" width="14.875" style="118" bestFit="1" customWidth="1"/>
    <col min="12292" max="12292" width="10.375" style="118" bestFit="1" customWidth="1"/>
    <col min="12293" max="12294" width="17.75" style="118" bestFit="1" customWidth="1"/>
    <col min="12295" max="12544" width="9" style="118" customWidth="1"/>
    <col min="12545" max="12545" width="28" style="118" customWidth="1"/>
    <col min="12546" max="12546" width="15.875" style="118" bestFit="1" customWidth="1"/>
    <col min="12547" max="12547" width="14.875" style="118" bestFit="1" customWidth="1"/>
    <col min="12548" max="12548" width="10.375" style="118" bestFit="1" customWidth="1"/>
    <col min="12549" max="12550" width="17.75" style="118" bestFit="1" customWidth="1"/>
    <col min="12551" max="12800" width="9" style="118" customWidth="1"/>
    <col min="12801" max="12801" width="28" style="118" customWidth="1"/>
    <col min="12802" max="12802" width="15.875" style="118" bestFit="1" customWidth="1"/>
    <col min="12803" max="12803" width="14.875" style="118" bestFit="1" customWidth="1"/>
    <col min="12804" max="12804" width="10.375" style="118" bestFit="1" customWidth="1"/>
    <col min="12805" max="12806" width="17.75" style="118" bestFit="1" customWidth="1"/>
    <col min="12807" max="13056" width="9" style="118" customWidth="1"/>
    <col min="13057" max="13057" width="28" style="118" customWidth="1"/>
    <col min="13058" max="13058" width="15.875" style="118" bestFit="1" customWidth="1"/>
    <col min="13059" max="13059" width="14.875" style="118" bestFit="1" customWidth="1"/>
    <col min="13060" max="13060" width="10.375" style="118" bestFit="1" customWidth="1"/>
    <col min="13061" max="13062" width="17.75" style="118" bestFit="1" customWidth="1"/>
    <col min="13063" max="13312" width="9" style="118" customWidth="1"/>
    <col min="13313" max="13313" width="28" style="118" customWidth="1"/>
    <col min="13314" max="13314" width="15.875" style="118" bestFit="1" customWidth="1"/>
    <col min="13315" max="13315" width="14.875" style="118" bestFit="1" customWidth="1"/>
    <col min="13316" max="13316" width="10.375" style="118" bestFit="1" customWidth="1"/>
    <col min="13317" max="13318" width="17.75" style="118" bestFit="1" customWidth="1"/>
    <col min="13319" max="13568" width="9" style="118" customWidth="1"/>
    <col min="13569" max="13569" width="28" style="118" customWidth="1"/>
    <col min="13570" max="13570" width="15.875" style="118" bestFit="1" customWidth="1"/>
    <col min="13571" max="13571" width="14.875" style="118" bestFit="1" customWidth="1"/>
    <col min="13572" max="13572" width="10.375" style="118" bestFit="1" customWidth="1"/>
    <col min="13573" max="13574" width="17.75" style="118" bestFit="1" customWidth="1"/>
    <col min="13575" max="13824" width="9" style="118" customWidth="1"/>
    <col min="13825" max="13825" width="28" style="118" customWidth="1"/>
    <col min="13826" max="13826" width="15.875" style="118" bestFit="1" customWidth="1"/>
    <col min="13827" max="13827" width="14.875" style="118" bestFit="1" customWidth="1"/>
    <col min="13828" max="13828" width="10.375" style="118" bestFit="1" customWidth="1"/>
    <col min="13829" max="13830" width="17.75" style="118" bestFit="1" customWidth="1"/>
    <col min="13831" max="14080" width="9" style="118" customWidth="1"/>
    <col min="14081" max="14081" width="28" style="118" customWidth="1"/>
    <col min="14082" max="14082" width="15.875" style="118" bestFit="1" customWidth="1"/>
    <col min="14083" max="14083" width="14.875" style="118" bestFit="1" customWidth="1"/>
    <col min="14084" max="14084" width="10.375" style="118" bestFit="1" customWidth="1"/>
    <col min="14085" max="14086" width="17.75" style="118" bestFit="1" customWidth="1"/>
    <col min="14087" max="14336" width="9" style="118" customWidth="1"/>
    <col min="14337" max="14337" width="28" style="118" customWidth="1"/>
    <col min="14338" max="14338" width="15.875" style="118" bestFit="1" customWidth="1"/>
    <col min="14339" max="14339" width="14.875" style="118" bestFit="1" customWidth="1"/>
    <col min="14340" max="14340" width="10.375" style="118" bestFit="1" customWidth="1"/>
    <col min="14341" max="14342" width="17.75" style="118" bestFit="1" customWidth="1"/>
    <col min="14343" max="14592" width="9" style="118" customWidth="1"/>
    <col min="14593" max="14593" width="28" style="118" customWidth="1"/>
    <col min="14594" max="14594" width="15.875" style="118" bestFit="1" customWidth="1"/>
    <col min="14595" max="14595" width="14.875" style="118" bestFit="1" customWidth="1"/>
    <col min="14596" max="14596" width="10.375" style="118" bestFit="1" customWidth="1"/>
    <col min="14597" max="14598" width="17.75" style="118" bestFit="1" customWidth="1"/>
    <col min="14599" max="14848" width="9" style="118" customWidth="1"/>
    <col min="14849" max="14849" width="28" style="118" customWidth="1"/>
    <col min="14850" max="14850" width="15.875" style="118" bestFit="1" customWidth="1"/>
    <col min="14851" max="14851" width="14.875" style="118" bestFit="1" customWidth="1"/>
    <col min="14852" max="14852" width="10.375" style="118" bestFit="1" customWidth="1"/>
    <col min="14853" max="14854" width="17.75" style="118" bestFit="1" customWidth="1"/>
    <col min="14855" max="15104" width="9" style="118" customWidth="1"/>
    <col min="15105" max="15105" width="28" style="118" customWidth="1"/>
    <col min="15106" max="15106" width="15.875" style="118" bestFit="1" customWidth="1"/>
    <col min="15107" max="15107" width="14.875" style="118" bestFit="1" customWidth="1"/>
    <col min="15108" max="15108" width="10.375" style="118" bestFit="1" customWidth="1"/>
    <col min="15109" max="15110" width="17.75" style="118" bestFit="1" customWidth="1"/>
    <col min="15111" max="15360" width="9" style="118" customWidth="1"/>
    <col min="15361" max="15361" width="28" style="118" customWidth="1"/>
    <col min="15362" max="15362" width="15.875" style="118" bestFit="1" customWidth="1"/>
    <col min="15363" max="15363" width="14.875" style="118" bestFit="1" customWidth="1"/>
    <col min="15364" max="15364" width="10.375" style="118" bestFit="1" customWidth="1"/>
    <col min="15365" max="15366" width="17.75" style="118" bestFit="1" customWidth="1"/>
    <col min="15367" max="15616" width="9" style="118" customWidth="1"/>
    <col min="15617" max="15617" width="28" style="118" customWidth="1"/>
    <col min="15618" max="15618" width="15.875" style="118" bestFit="1" customWidth="1"/>
    <col min="15619" max="15619" width="14.875" style="118" bestFit="1" customWidth="1"/>
    <col min="15620" max="15620" width="10.375" style="118" bestFit="1" customWidth="1"/>
    <col min="15621" max="15622" width="17.75" style="118" bestFit="1" customWidth="1"/>
    <col min="15623" max="15872" width="9" style="118" customWidth="1"/>
    <col min="15873" max="15873" width="28" style="118" customWidth="1"/>
    <col min="15874" max="15874" width="15.875" style="118" bestFit="1" customWidth="1"/>
    <col min="15875" max="15875" width="14.875" style="118" bestFit="1" customWidth="1"/>
    <col min="15876" max="15876" width="10.375" style="118" bestFit="1" customWidth="1"/>
    <col min="15877" max="15878" width="17.75" style="118" bestFit="1" customWidth="1"/>
    <col min="15879" max="16128" width="9" style="118" customWidth="1"/>
    <col min="16129" max="16129" width="28" style="118" customWidth="1"/>
    <col min="16130" max="16130" width="15.875" style="118" bestFit="1" customWidth="1"/>
    <col min="16131" max="16131" width="14.875" style="118" bestFit="1" customWidth="1"/>
    <col min="16132" max="16132" width="10.375" style="118" bestFit="1" customWidth="1"/>
    <col min="16133" max="16134" width="17.75" style="118" bestFit="1" customWidth="1"/>
    <col min="16135" max="16384" width="9" style="118" customWidth="1"/>
  </cols>
  <sheetData>
    <row r="1" spans="1:14" ht="12.75">
      <c r="A1" s="118" t="s">
        <v>80</v>
      </c>
      <c r="D1" s="118"/>
      <c r="F1" s="118"/>
      <c r="L1" s="118" t="s">
        <v>167</v>
      </c>
      <c r="M1" s="118" t="s">
        <v>68</v>
      </c>
    </row>
    <row r="2" spans="1:14" ht="12.75">
      <c r="A2" s="118" t="s">
        <v>81</v>
      </c>
      <c r="D2" s="118"/>
      <c r="F2" s="118"/>
      <c r="L2" s="118">
        <v>100</v>
      </c>
      <c r="M2" s="133">
        <v>0.5</v>
      </c>
    </row>
    <row r="3" spans="1:14" ht="12.75">
      <c r="A3" s="118" t="s">
        <v>82</v>
      </c>
      <c r="D3" s="118"/>
      <c r="F3" s="118"/>
    </row>
    <row r="4" spans="1:14" ht="13.5" thickBot="1">
      <c r="A4" s="120" t="s">
        <v>83</v>
      </c>
      <c r="B4" s="120" t="s">
        <v>84</v>
      </c>
      <c r="C4" s="122" t="s">
        <v>88</v>
      </c>
      <c r="D4" s="122" t="s">
        <v>168</v>
      </c>
      <c r="E4" s="147" t="s">
        <v>86</v>
      </c>
      <c r="F4" s="122" t="s">
        <v>26</v>
      </c>
      <c r="H4" s="121" t="s">
        <v>85</v>
      </c>
      <c r="I4" s="120" t="s">
        <v>86</v>
      </c>
      <c r="J4" s="121" t="s">
        <v>87</v>
      </c>
      <c r="K4" s="118" t="s">
        <v>66</v>
      </c>
      <c r="L4" s="118" t="s">
        <v>67</v>
      </c>
      <c r="M4" s="118" t="s">
        <v>68</v>
      </c>
      <c r="N4" s="118" t="s">
        <v>69</v>
      </c>
    </row>
    <row r="5" spans="1:14" ht="12.75">
      <c r="A5" s="123" t="s">
        <v>89</v>
      </c>
      <c r="B5" s="123" t="s">
        <v>90</v>
      </c>
      <c r="C5" s="137" t="s">
        <v>91</v>
      </c>
      <c r="D5" s="144">
        <v>45.9</v>
      </c>
      <c r="E5" s="148">
        <v>1</v>
      </c>
      <c r="F5" s="145">
        <f>D5*E5</f>
        <v>45.9</v>
      </c>
      <c r="H5" s="124">
        <v>5100</v>
      </c>
      <c r="I5" s="123">
        <v>1</v>
      </c>
      <c r="J5" s="125">
        <f>H5*I5</f>
        <v>5100</v>
      </c>
      <c r="K5" s="126">
        <v>0.45</v>
      </c>
      <c r="L5" s="134">
        <f>H5*K5/$L$2</f>
        <v>22.95</v>
      </c>
      <c r="M5" s="135">
        <f>$M$2</f>
        <v>0.5</v>
      </c>
      <c r="N5" s="126">
        <f>L5/(1-M5)</f>
        <v>45.9</v>
      </c>
    </row>
    <row r="6" spans="1:14" ht="12.75">
      <c r="A6" s="126" t="s">
        <v>92</v>
      </c>
      <c r="B6" s="126" t="s">
        <v>93</v>
      </c>
      <c r="C6" s="138" t="s">
        <v>94</v>
      </c>
      <c r="D6" s="141">
        <v>23.4</v>
      </c>
      <c r="E6" s="149">
        <v>4</v>
      </c>
      <c r="F6" s="143">
        <f t="shared" ref="F6:F8" si="0">D6*E6</f>
        <v>93.6</v>
      </c>
      <c r="H6" s="125">
        <v>2600</v>
      </c>
      <c r="I6" s="126">
        <v>4</v>
      </c>
      <c r="J6" s="125">
        <f>H6*I6</f>
        <v>10400</v>
      </c>
      <c r="K6" s="126">
        <v>0.45</v>
      </c>
      <c r="L6" s="134">
        <f t="shared" ref="L6:L8" si="1">H6*K6/$L$2</f>
        <v>11.7</v>
      </c>
      <c r="M6" s="135">
        <f t="shared" ref="M6:M8" si="2">$M$2</f>
        <v>0.5</v>
      </c>
      <c r="N6" s="126">
        <f t="shared" ref="N6:N8" si="3">L6/(1-M6)</f>
        <v>23.4</v>
      </c>
    </row>
    <row r="7" spans="1:14" ht="12.75">
      <c r="A7" s="126" t="s">
        <v>95</v>
      </c>
      <c r="B7" s="126" t="s">
        <v>96</v>
      </c>
      <c r="C7" s="138" t="s">
        <v>97</v>
      </c>
      <c r="D7" s="141">
        <v>70.2</v>
      </c>
      <c r="E7" s="149">
        <v>1</v>
      </c>
      <c r="F7" s="143">
        <f t="shared" si="0"/>
        <v>70.2</v>
      </c>
      <c r="H7" s="125">
        <v>7800</v>
      </c>
      <c r="I7" s="126">
        <v>1</v>
      </c>
      <c r="J7" s="125">
        <f>H7*I7</f>
        <v>7800</v>
      </c>
      <c r="K7" s="126">
        <v>0.45</v>
      </c>
      <c r="L7" s="134">
        <f t="shared" si="1"/>
        <v>35.1</v>
      </c>
      <c r="M7" s="135">
        <f t="shared" si="2"/>
        <v>0.5</v>
      </c>
      <c r="N7" s="126">
        <f t="shared" si="3"/>
        <v>70.2</v>
      </c>
    </row>
    <row r="8" spans="1:14" ht="12.75">
      <c r="A8" s="127" t="s">
        <v>98</v>
      </c>
      <c r="B8" s="127" t="s">
        <v>99</v>
      </c>
      <c r="C8" s="139" t="s">
        <v>100</v>
      </c>
      <c r="D8" s="141">
        <v>9</v>
      </c>
      <c r="E8" s="150">
        <v>4</v>
      </c>
      <c r="F8" s="143">
        <f t="shared" si="0"/>
        <v>36</v>
      </c>
      <c r="H8" s="128">
        <v>1000</v>
      </c>
      <c r="I8" s="127">
        <v>4</v>
      </c>
      <c r="J8" s="125">
        <f>H8*I8</f>
        <v>4000</v>
      </c>
      <c r="K8" s="126">
        <v>0.45</v>
      </c>
      <c r="L8" s="134">
        <f t="shared" si="1"/>
        <v>4.5</v>
      </c>
      <c r="M8" s="135">
        <f t="shared" si="2"/>
        <v>0.5</v>
      </c>
      <c r="N8" s="126">
        <f t="shared" si="3"/>
        <v>9</v>
      </c>
    </row>
    <row r="9" spans="1:14" ht="12.75">
      <c r="A9" s="129"/>
      <c r="D9" s="136"/>
      <c r="F9" s="118"/>
      <c r="H9" s="130"/>
      <c r="J9" s="130"/>
    </row>
    <row r="10" spans="1:14" ht="12.75">
      <c r="D10" s="136"/>
      <c r="F10" s="118"/>
    </row>
    <row r="11" spans="1:14" ht="12.75">
      <c r="A11" s="118" t="s">
        <v>101</v>
      </c>
      <c r="D11" s="136"/>
      <c r="F11" s="118"/>
    </row>
    <row r="12" spans="1:14" ht="12.75">
      <c r="A12" s="118" t="s">
        <v>102</v>
      </c>
      <c r="D12" s="136"/>
      <c r="F12" s="118"/>
    </row>
    <row r="13" spans="1:14" ht="12.75">
      <c r="A13" s="118" t="s">
        <v>103</v>
      </c>
      <c r="D13" s="136"/>
      <c r="F13" s="118"/>
    </row>
    <row r="14" spans="1:14" ht="13.5" thickBot="1">
      <c r="A14" s="120" t="s">
        <v>83</v>
      </c>
      <c r="B14" s="120" t="s">
        <v>84</v>
      </c>
      <c r="C14" s="140" t="s">
        <v>88</v>
      </c>
      <c r="D14" s="122" t="s">
        <v>168</v>
      </c>
      <c r="E14" s="151" t="s">
        <v>86</v>
      </c>
      <c r="F14" s="122" t="s">
        <v>26</v>
      </c>
      <c r="H14" s="121" t="s">
        <v>85</v>
      </c>
      <c r="I14" s="120" t="s">
        <v>86</v>
      </c>
      <c r="J14" s="121" t="s">
        <v>87</v>
      </c>
    </row>
    <row r="15" spans="1:14" ht="12.75">
      <c r="A15" s="127" t="s">
        <v>98</v>
      </c>
      <c r="B15" s="127" t="s">
        <v>99</v>
      </c>
      <c r="C15" s="139" t="s">
        <v>100</v>
      </c>
      <c r="D15" s="144">
        <v>9</v>
      </c>
      <c r="E15" s="150">
        <v>4</v>
      </c>
      <c r="F15" s="145">
        <f>D15*E15</f>
        <v>36</v>
      </c>
      <c r="H15" s="128">
        <v>1000</v>
      </c>
      <c r="I15" s="127">
        <v>4</v>
      </c>
      <c r="J15" s="125">
        <f>H15*I15</f>
        <v>4000</v>
      </c>
      <c r="K15" s="126">
        <v>0.45</v>
      </c>
      <c r="L15" s="134">
        <f>H15*K15/$L$2</f>
        <v>4.5</v>
      </c>
      <c r="M15" s="135">
        <f>$M$2</f>
        <v>0.5</v>
      </c>
      <c r="N15" s="126">
        <f>L15/(1-M15)</f>
        <v>9</v>
      </c>
    </row>
    <row r="16" spans="1:14" ht="12.75">
      <c r="A16" s="126" t="s">
        <v>95</v>
      </c>
      <c r="B16" s="126" t="s">
        <v>96</v>
      </c>
      <c r="C16" s="138" t="s">
        <v>104</v>
      </c>
      <c r="D16" s="141">
        <v>222.3</v>
      </c>
      <c r="E16" s="149">
        <v>1</v>
      </c>
      <c r="F16" s="143">
        <f t="shared" ref="F16:F18" si="4">D16*E16</f>
        <v>222.3</v>
      </c>
      <c r="H16" s="125">
        <v>24700</v>
      </c>
      <c r="I16" s="126">
        <v>1</v>
      </c>
      <c r="J16" s="125">
        <f>H16*I16</f>
        <v>24700</v>
      </c>
      <c r="K16" s="126">
        <v>0.45</v>
      </c>
      <c r="L16" s="134">
        <f t="shared" ref="L16:L18" si="5">H16*K16/$L$2</f>
        <v>111.15</v>
      </c>
      <c r="M16" s="135">
        <f t="shared" ref="M16:M18" si="6">$M$2</f>
        <v>0.5</v>
      </c>
      <c r="N16" s="126">
        <f t="shared" ref="N16:N18" si="7">L16/(1-M16)</f>
        <v>222.3</v>
      </c>
    </row>
    <row r="17" spans="1:14" ht="12.75">
      <c r="A17" s="126" t="s">
        <v>92</v>
      </c>
      <c r="B17" s="126" t="s">
        <v>93</v>
      </c>
      <c r="C17" s="138" t="s">
        <v>105</v>
      </c>
      <c r="D17" s="141">
        <v>53.1</v>
      </c>
      <c r="E17" s="149">
        <v>4</v>
      </c>
      <c r="F17" s="143">
        <f t="shared" si="4"/>
        <v>212.4</v>
      </c>
      <c r="H17" s="125">
        <v>5900</v>
      </c>
      <c r="I17" s="126">
        <v>4</v>
      </c>
      <c r="J17" s="125">
        <f>H17*I17</f>
        <v>23600</v>
      </c>
      <c r="K17" s="126">
        <v>0.45</v>
      </c>
      <c r="L17" s="134">
        <f t="shared" si="5"/>
        <v>26.55</v>
      </c>
      <c r="M17" s="135">
        <f t="shared" si="6"/>
        <v>0.5</v>
      </c>
      <c r="N17" s="126">
        <f t="shared" si="7"/>
        <v>53.1</v>
      </c>
    </row>
    <row r="18" spans="1:14" ht="12.75">
      <c r="A18" s="123" t="s">
        <v>89</v>
      </c>
      <c r="B18" s="123" t="s">
        <v>90</v>
      </c>
      <c r="C18" s="137" t="s">
        <v>91</v>
      </c>
      <c r="D18" s="141">
        <v>45.9</v>
      </c>
      <c r="E18" s="148">
        <v>1</v>
      </c>
      <c r="F18" s="143">
        <f t="shared" si="4"/>
        <v>45.9</v>
      </c>
      <c r="H18" s="124">
        <v>5100</v>
      </c>
      <c r="I18" s="123">
        <v>1</v>
      </c>
      <c r="J18" s="125">
        <f>H18*I18</f>
        <v>5100</v>
      </c>
      <c r="K18" s="126">
        <v>0.45</v>
      </c>
      <c r="L18" s="134">
        <f t="shared" si="5"/>
        <v>22.95</v>
      </c>
      <c r="M18" s="135">
        <f t="shared" si="6"/>
        <v>0.5</v>
      </c>
      <c r="N18" s="126">
        <f t="shared" si="7"/>
        <v>45.9</v>
      </c>
    </row>
    <row r="19" spans="1:14" ht="12.75">
      <c r="D19" s="136"/>
      <c r="F19" s="118"/>
    </row>
    <row r="20" spans="1:14" ht="12.75">
      <c r="A20" s="118" t="s">
        <v>106</v>
      </c>
      <c r="D20" s="136"/>
      <c r="F20" s="118"/>
    </row>
    <row r="21" spans="1:14" ht="12.75">
      <c r="A21" s="118" t="s">
        <v>107</v>
      </c>
      <c r="D21" s="136"/>
      <c r="F21" s="118"/>
    </row>
    <row r="22" spans="1:14" ht="12.75">
      <c r="A22" s="118" t="s">
        <v>108</v>
      </c>
      <c r="D22" s="136"/>
      <c r="F22" s="118"/>
    </row>
    <row r="23" spans="1:14" ht="13.5" thickBot="1">
      <c r="A23" s="120" t="s">
        <v>83</v>
      </c>
      <c r="B23" s="120" t="s">
        <v>84</v>
      </c>
      <c r="C23" s="140" t="s">
        <v>88</v>
      </c>
      <c r="D23" s="122" t="s">
        <v>168</v>
      </c>
      <c r="E23" s="151" t="s">
        <v>86</v>
      </c>
      <c r="F23" s="122" t="s">
        <v>26</v>
      </c>
      <c r="H23" s="121" t="s">
        <v>85</v>
      </c>
      <c r="I23" s="120" t="s">
        <v>86</v>
      </c>
      <c r="J23" s="121" t="s">
        <v>87</v>
      </c>
    </row>
    <row r="24" spans="1:14" ht="12.75">
      <c r="A24" s="123" t="s">
        <v>98</v>
      </c>
      <c r="B24" s="123" t="s">
        <v>109</v>
      </c>
      <c r="C24" s="137" t="s">
        <v>110</v>
      </c>
      <c r="D24" s="144">
        <v>44.1</v>
      </c>
      <c r="E24" s="148">
        <v>3</v>
      </c>
      <c r="F24" s="145">
        <f>D24*E24</f>
        <v>132.30000000000001</v>
      </c>
      <c r="H24" s="124">
        <v>4900</v>
      </c>
      <c r="I24" s="123">
        <v>3</v>
      </c>
      <c r="J24" s="125">
        <f t="shared" ref="J24:J30" si="8">H24*I24</f>
        <v>14700</v>
      </c>
      <c r="K24" s="126">
        <v>0.45</v>
      </c>
      <c r="L24" s="134">
        <f>H24*K24/$L$2</f>
        <v>22.05</v>
      </c>
      <c r="M24" s="135">
        <f>$M$2</f>
        <v>0.5</v>
      </c>
      <c r="N24" s="126">
        <f>L24/(1-M24)</f>
        <v>44.1</v>
      </c>
    </row>
    <row r="25" spans="1:14" ht="12.75">
      <c r="A25" s="126" t="s">
        <v>98</v>
      </c>
      <c r="B25" s="126" t="s">
        <v>111</v>
      </c>
      <c r="C25" s="138" t="s">
        <v>112</v>
      </c>
      <c r="D25" s="141">
        <v>21.6</v>
      </c>
      <c r="E25" s="149">
        <v>4</v>
      </c>
      <c r="F25" s="143">
        <f t="shared" ref="F25:F30" si="9">D25*E25</f>
        <v>86.4</v>
      </c>
      <c r="H25" s="125">
        <v>2400</v>
      </c>
      <c r="I25" s="126">
        <v>4</v>
      </c>
      <c r="J25" s="125">
        <f t="shared" si="8"/>
        <v>9600</v>
      </c>
      <c r="K25" s="126">
        <v>0.45</v>
      </c>
      <c r="L25" s="134">
        <f t="shared" ref="L25:L27" si="10">H25*K25/$L$2</f>
        <v>10.8</v>
      </c>
      <c r="M25" s="135">
        <f t="shared" ref="M25:M30" si="11">$M$2</f>
        <v>0.5</v>
      </c>
      <c r="N25" s="126">
        <f t="shared" ref="N25:N27" si="12">L25/(1-M25)</f>
        <v>21.6</v>
      </c>
    </row>
    <row r="26" spans="1:14" ht="12.75">
      <c r="A26" s="126" t="s">
        <v>95</v>
      </c>
      <c r="B26" s="126" t="s">
        <v>96</v>
      </c>
      <c r="C26" s="138" t="s">
        <v>113</v>
      </c>
      <c r="D26" s="141">
        <v>280.8</v>
      </c>
      <c r="E26" s="149">
        <v>1</v>
      </c>
      <c r="F26" s="143">
        <f t="shared" si="9"/>
        <v>280.8</v>
      </c>
      <c r="H26" s="125">
        <v>31200</v>
      </c>
      <c r="I26" s="126">
        <v>1</v>
      </c>
      <c r="J26" s="125">
        <f t="shared" si="8"/>
        <v>31200</v>
      </c>
      <c r="K26" s="126">
        <v>0.45</v>
      </c>
      <c r="L26" s="134">
        <f t="shared" si="10"/>
        <v>140.4</v>
      </c>
      <c r="M26" s="135">
        <f t="shared" si="11"/>
        <v>0.5</v>
      </c>
      <c r="N26" s="126">
        <f t="shared" si="12"/>
        <v>280.8</v>
      </c>
    </row>
    <row r="27" spans="1:14" ht="12.75">
      <c r="A27" s="127" t="s">
        <v>92</v>
      </c>
      <c r="B27" s="127" t="s">
        <v>114</v>
      </c>
      <c r="C27" s="138" t="s">
        <v>115</v>
      </c>
      <c r="D27" s="141">
        <v>53.1</v>
      </c>
      <c r="E27" s="149">
        <v>8</v>
      </c>
      <c r="F27" s="143">
        <f t="shared" si="9"/>
        <v>424.8</v>
      </c>
      <c r="H27" s="125">
        <v>5900</v>
      </c>
      <c r="I27" s="126">
        <v>8</v>
      </c>
      <c r="J27" s="125">
        <f t="shared" si="8"/>
        <v>47200</v>
      </c>
      <c r="K27" s="126">
        <v>0.45</v>
      </c>
      <c r="L27" s="134">
        <f t="shared" si="10"/>
        <v>26.55</v>
      </c>
      <c r="M27" s="135">
        <f t="shared" si="11"/>
        <v>0.5</v>
      </c>
      <c r="N27" s="126">
        <f t="shared" si="12"/>
        <v>53.1</v>
      </c>
    </row>
    <row r="28" spans="1:14" ht="12.75">
      <c r="A28" s="127" t="s">
        <v>89</v>
      </c>
      <c r="B28" s="127" t="s">
        <v>90</v>
      </c>
      <c r="C28" s="139" t="s">
        <v>116</v>
      </c>
      <c r="D28" s="141">
        <v>116.1</v>
      </c>
      <c r="E28" s="150">
        <v>2</v>
      </c>
      <c r="F28" s="143">
        <f t="shared" si="9"/>
        <v>232.2</v>
      </c>
      <c r="H28" s="128">
        <v>12900</v>
      </c>
      <c r="I28" s="127">
        <v>2</v>
      </c>
      <c r="J28" s="125">
        <f t="shared" si="8"/>
        <v>25800</v>
      </c>
      <c r="K28" s="126">
        <v>0.45</v>
      </c>
      <c r="L28" s="134">
        <f t="shared" ref="L28:L30" si="13">H28*K28/$L$2</f>
        <v>58.05</v>
      </c>
      <c r="M28" s="135">
        <f t="shared" si="11"/>
        <v>0.5</v>
      </c>
      <c r="N28" s="126">
        <f t="shared" ref="N28:N30" si="14">L28/(1-M28)</f>
        <v>116.1</v>
      </c>
    </row>
    <row r="29" spans="1:14" ht="12.75">
      <c r="A29" s="127" t="s">
        <v>117</v>
      </c>
      <c r="B29" s="127" t="s">
        <v>118</v>
      </c>
      <c r="C29" s="139" t="s">
        <v>119</v>
      </c>
      <c r="D29" s="141">
        <v>207.9</v>
      </c>
      <c r="E29" s="150">
        <v>1</v>
      </c>
      <c r="F29" s="143">
        <f t="shared" si="9"/>
        <v>207.9</v>
      </c>
      <c r="H29" s="128">
        <v>23100</v>
      </c>
      <c r="I29" s="127">
        <v>1</v>
      </c>
      <c r="J29" s="125">
        <f t="shared" si="8"/>
        <v>23100</v>
      </c>
      <c r="K29" s="126">
        <v>0.45</v>
      </c>
      <c r="L29" s="134">
        <f t="shared" si="13"/>
        <v>103.95</v>
      </c>
      <c r="M29" s="135">
        <f t="shared" si="11"/>
        <v>0.5</v>
      </c>
      <c r="N29" s="126">
        <f t="shared" si="14"/>
        <v>207.9</v>
      </c>
    </row>
    <row r="30" spans="1:14" ht="12.75">
      <c r="A30" s="127" t="s">
        <v>120</v>
      </c>
      <c r="B30" s="126"/>
      <c r="C30" s="138" t="s">
        <v>121</v>
      </c>
      <c r="D30" s="141">
        <v>175.5</v>
      </c>
      <c r="E30" s="149">
        <v>1</v>
      </c>
      <c r="F30" s="143">
        <f t="shared" si="9"/>
        <v>175.5</v>
      </c>
      <c r="H30" s="125">
        <v>19500</v>
      </c>
      <c r="I30" s="126">
        <v>1</v>
      </c>
      <c r="J30" s="125">
        <f t="shared" si="8"/>
        <v>19500</v>
      </c>
      <c r="K30" s="126">
        <v>0.45</v>
      </c>
      <c r="L30" s="134">
        <f t="shared" si="13"/>
        <v>87.75</v>
      </c>
      <c r="M30" s="135">
        <f t="shared" si="11"/>
        <v>0.5</v>
      </c>
      <c r="N30" s="126">
        <f t="shared" si="14"/>
        <v>175.5</v>
      </c>
    </row>
    <row r="31" spans="1:14" ht="12.75">
      <c r="A31" s="129"/>
      <c r="B31" s="131"/>
      <c r="C31" s="129"/>
      <c r="D31" s="136"/>
      <c r="E31" s="152"/>
      <c r="F31" s="118"/>
      <c r="H31" s="130"/>
      <c r="I31" s="129"/>
      <c r="J31" s="132"/>
    </row>
    <row r="32" spans="1:14" ht="12.75">
      <c r="D32" s="136"/>
      <c r="F32" s="118"/>
    </row>
    <row r="33" spans="1:14" ht="12.75">
      <c r="A33" s="118" t="s">
        <v>122</v>
      </c>
      <c r="D33" s="136"/>
      <c r="F33" s="118"/>
    </row>
    <row r="34" spans="1:14" ht="12.75">
      <c r="A34" s="118" t="s">
        <v>123</v>
      </c>
      <c r="D34" s="136"/>
      <c r="F34" s="118"/>
    </row>
    <row r="35" spans="1:14" ht="12.75">
      <c r="A35" s="118" t="s">
        <v>124</v>
      </c>
      <c r="D35" s="136"/>
      <c r="F35" s="118"/>
    </row>
    <row r="36" spans="1:14" ht="13.5" thickBot="1">
      <c r="A36" s="120" t="s">
        <v>83</v>
      </c>
      <c r="B36" s="120" t="s">
        <v>84</v>
      </c>
      <c r="C36" s="140" t="s">
        <v>88</v>
      </c>
      <c r="D36" s="122" t="s">
        <v>168</v>
      </c>
      <c r="E36" s="151" t="s">
        <v>86</v>
      </c>
      <c r="F36" s="122" t="s">
        <v>26</v>
      </c>
      <c r="H36" s="121" t="s">
        <v>85</v>
      </c>
      <c r="I36" s="120" t="s">
        <v>86</v>
      </c>
      <c r="J36" s="121" t="s">
        <v>87</v>
      </c>
    </row>
    <row r="37" spans="1:14" ht="12.75">
      <c r="A37" s="123" t="s">
        <v>98</v>
      </c>
      <c r="B37" s="123" t="s">
        <v>109</v>
      </c>
      <c r="C37" s="137" t="s">
        <v>110</v>
      </c>
      <c r="D37" s="144">
        <v>44.1</v>
      </c>
      <c r="E37" s="148">
        <v>3</v>
      </c>
      <c r="F37" s="145">
        <f>D37*E37</f>
        <v>132.30000000000001</v>
      </c>
      <c r="H37" s="124">
        <v>4900</v>
      </c>
      <c r="I37" s="123">
        <v>3</v>
      </c>
      <c r="J37" s="125">
        <f t="shared" ref="J37:J43" si="15">H37*I37</f>
        <v>14700</v>
      </c>
      <c r="K37" s="126">
        <v>0.45</v>
      </c>
      <c r="L37" s="134">
        <f t="shared" ref="L37:L43" si="16">H37*K37/$L$2</f>
        <v>22.05</v>
      </c>
      <c r="M37" s="135">
        <f t="shared" ref="M37:M43" si="17">$M$2</f>
        <v>0.5</v>
      </c>
      <c r="N37" s="126">
        <f t="shared" ref="N37:N43" si="18">L37/(1-M37)</f>
        <v>44.1</v>
      </c>
    </row>
    <row r="38" spans="1:14" ht="12.75">
      <c r="A38" s="126" t="s">
        <v>98</v>
      </c>
      <c r="B38" s="126" t="s">
        <v>111</v>
      </c>
      <c r="C38" s="138" t="s">
        <v>112</v>
      </c>
      <c r="D38" s="141">
        <v>21.6</v>
      </c>
      <c r="E38" s="149">
        <v>4</v>
      </c>
      <c r="F38" s="143">
        <f t="shared" ref="F38:F43" si="19">D38*E38</f>
        <v>86.4</v>
      </c>
      <c r="H38" s="125">
        <v>2400</v>
      </c>
      <c r="I38" s="126">
        <v>4</v>
      </c>
      <c r="J38" s="125">
        <f t="shared" si="15"/>
        <v>9600</v>
      </c>
      <c r="K38" s="126">
        <v>0.45</v>
      </c>
      <c r="L38" s="134">
        <f t="shared" si="16"/>
        <v>10.8</v>
      </c>
      <c r="M38" s="135">
        <f t="shared" si="17"/>
        <v>0.5</v>
      </c>
      <c r="N38" s="126">
        <f t="shared" si="18"/>
        <v>21.6</v>
      </c>
    </row>
    <row r="39" spans="1:14" ht="12.75">
      <c r="A39" s="126" t="s">
        <v>95</v>
      </c>
      <c r="B39" s="126" t="s">
        <v>96</v>
      </c>
      <c r="C39" s="138" t="s">
        <v>113</v>
      </c>
      <c r="D39" s="141">
        <v>280.8</v>
      </c>
      <c r="E39" s="149">
        <v>1</v>
      </c>
      <c r="F39" s="143">
        <f t="shared" si="19"/>
        <v>280.8</v>
      </c>
      <c r="H39" s="125">
        <v>31200</v>
      </c>
      <c r="I39" s="126">
        <v>1</v>
      </c>
      <c r="J39" s="125">
        <f t="shared" si="15"/>
        <v>31200</v>
      </c>
      <c r="K39" s="126">
        <v>0.45</v>
      </c>
      <c r="L39" s="134">
        <f t="shared" si="16"/>
        <v>140.4</v>
      </c>
      <c r="M39" s="135">
        <f t="shared" si="17"/>
        <v>0.5</v>
      </c>
      <c r="N39" s="126">
        <f t="shared" si="18"/>
        <v>280.8</v>
      </c>
    </row>
    <row r="40" spans="1:14" ht="12.75">
      <c r="A40" s="127" t="s">
        <v>125</v>
      </c>
      <c r="B40" s="127" t="s">
        <v>114</v>
      </c>
      <c r="C40" s="138" t="s">
        <v>126</v>
      </c>
      <c r="D40" s="141">
        <v>41.4</v>
      </c>
      <c r="E40" s="149">
        <v>8</v>
      </c>
      <c r="F40" s="143">
        <f t="shared" si="19"/>
        <v>331.2</v>
      </c>
      <c r="H40" s="125">
        <v>4600</v>
      </c>
      <c r="I40" s="126">
        <v>8</v>
      </c>
      <c r="J40" s="125">
        <f t="shared" si="15"/>
        <v>36800</v>
      </c>
      <c r="K40" s="126">
        <v>0.45</v>
      </c>
      <c r="L40" s="134">
        <f t="shared" si="16"/>
        <v>20.7</v>
      </c>
      <c r="M40" s="135">
        <f t="shared" si="17"/>
        <v>0.5</v>
      </c>
      <c r="N40" s="126">
        <f t="shared" si="18"/>
        <v>41.4</v>
      </c>
    </row>
    <row r="41" spans="1:14" ht="12.75">
      <c r="A41" s="127" t="s">
        <v>127</v>
      </c>
      <c r="B41" s="127" t="s">
        <v>114</v>
      </c>
      <c r="C41" s="138" t="s">
        <v>128</v>
      </c>
      <c r="D41" s="141">
        <v>41.4</v>
      </c>
      <c r="E41" s="149">
        <v>8</v>
      </c>
      <c r="F41" s="143">
        <f t="shared" si="19"/>
        <v>331.2</v>
      </c>
      <c r="H41" s="125">
        <v>4600</v>
      </c>
      <c r="I41" s="126">
        <v>8</v>
      </c>
      <c r="J41" s="125">
        <f t="shared" si="15"/>
        <v>36800</v>
      </c>
      <c r="K41" s="126">
        <v>0.45</v>
      </c>
      <c r="L41" s="134">
        <f t="shared" si="16"/>
        <v>20.7</v>
      </c>
      <c r="M41" s="135">
        <f t="shared" si="17"/>
        <v>0.5</v>
      </c>
      <c r="N41" s="126">
        <f t="shared" si="18"/>
        <v>41.4</v>
      </c>
    </row>
    <row r="42" spans="1:14" ht="12.75">
      <c r="A42" s="127" t="s">
        <v>89</v>
      </c>
      <c r="B42" s="127" t="s">
        <v>90</v>
      </c>
      <c r="C42" s="139" t="s">
        <v>129</v>
      </c>
      <c r="D42" s="141">
        <v>207.9</v>
      </c>
      <c r="E42" s="150">
        <v>2</v>
      </c>
      <c r="F42" s="143">
        <f t="shared" si="19"/>
        <v>415.8</v>
      </c>
      <c r="H42" s="128">
        <v>23100</v>
      </c>
      <c r="I42" s="127">
        <v>2</v>
      </c>
      <c r="J42" s="125">
        <f t="shared" si="15"/>
        <v>46200</v>
      </c>
      <c r="K42" s="126">
        <v>0.45</v>
      </c>
      <c r="L42" s="134">
        <f t="shared" si="16"/>
        <v>103.95</v>
      </c>
      <c r="M42" s="135">
        <f t="shared" si="17"/>
        <v>0.5</v>
      </c>
      <c r="N42" s="126">
        <f t="shared" si="18"/>
        <v>207.9</v>
      </c>
    </row>
    <row r="43" spans="1:14" ht="12.75">
      <c r="A43" s="127" t="s">
        <v>117</v>
      </c>
      <c r="B43" s="127" t="s">
        <v>118</v>
      </c>
      <c r="C43" s="139" t="s">
        <v>130</v>
      </c>
      <c r="D43" s="141">
        <v>471.6</v>
      </c>
      <c r="E43" s="150">
        <v>1</v>
      </c>
      <c r="F43" s="143">
        <f t="shared" si="19"/>
        <v>471.6</v>
      </c>
      <c r="H43" s="128">
        <v>52400</v>
      </c>
      <c r="I43" s="127">
        <v>1</v>
      </c>
      <c r="J43" s="125">
        <f t="shared" si="15"/>
        <v>52400</v>
      </c>
      <c r="K43" s="126">
        <v>0.45</v>
      </c>
      <c r="L43" s="134">
        <f t="shared" si="16"/>
        <v>235.8</v>
      </c>
      <c r="M43" s="135">
        <f t="shared" si="17"/>
        <v>0.5</v>
      </c>
      <c r="N43" s="126">
        <f t="shared" si="18"/>
        <v>471.6</v>
      </c>
    </row>
    <row r="44" spans="1:14" ht="12.75">
      <c r="D44" s="136"/>
      <c r="F44" s="118"/>
    </row>
    <row r="45" spans="1:14" ht="12.75">
      <c r="D45" s="136"/>
      <c r="F45" s="118"/>
    </row>
    <row r="46" spans="1:14" ht="12.75">
      <c r="A46" s="118" t="s">
        <v>131</v>
      </c>
      <c r="D46" s="136"/>
      <c r="F46" s="118"/>
    </row>
    <row r="47" spans="1:14" ht="12.75">
      <c r="A47" s="118" t="s">
        <v>132</v>
      </c>
      <c r="D47" s="136"/>
      <c r="F47" s="118"/>
    </row>
    <row r="48" spans="1:14" ht="12.75">
      <c r="A48" s="118" t="s">
        <v>133</v>
      </c>
      <c r="D48" s="136"/>
      <c r="F48" s="118"/>
    </row>
    <row r="49" spans="1:14" ht="13.5" thickBot="1">
      <c r="A49" s="120" t="s">
        <v>83</v>
      </c>
      <c r="B49" s="120" t="s">
        <v>84</v>
      </c>
      <c r="C49" s="122" t="s">
        <v>88</v>
      </c>
      <c r="D49" s="122" t="s">
        <v>168</v>
      </c>
      <c r="E49" s="147" t="s">
        <v>86</v>
      </c>
      <c r="F49" s="122" t="s">
        <v>26</v>
      </c>
      <c r="H49" s="121" t="s">
        <v>85</v>
      </c>
      <c r="I49" s="120" t="s">
        <v>86</v>
      </c>
      <c r="J49" s="121" t="s">
        <v>87</v>
      </c>
    </row>
    <row r="50" spans="1:14" ht="12.75">
      <c r="A50" s="123" t="s">
        <v>98</v>
      </c>
      <c r="B50" s="123" t="s">
        <v>134</v>
      </c>
      <c r="C50" s="123" t="s">
        <v>135</v>
      </c>
      <c r="D50" s="144">
        <v>22.5</v>
      </c>
      <c r="E50" s="153">
        <v>5</v>
      </c>
      <c r="F50" s="145">
        <f>D50*E50</f>
        <v>112.5</v>
      </c>
      <c r="H50" s="124">
        <v>2500</v>
      </c>
      <c r="I50" s="123">
        <v>5</v>
      </c>
      <c r="J50" s="125">
        <f>H50*I50</f>
        <v>12500</v>
      </c>
      <c r="K50" s="126">
        <v>0.45</v>
      </c>
      <c r="L50" s="134">
        <f t="shared" ref="L50:L53" si="20">H50*K50/$L$2</f>
        <v>11.25</v>
      </c>
      <c r="M50" s="135">
        <f t="shared" ref="M50:M53" si="21">$M$2</f>
        <v>0.5</v>
      </c>
      <c r="N50" s="126">
        <f t="shared" ref="N50:N53" si="22">L50/(1-M50)</f>
        <v>22.5</v>
      </c>
    </row>
    <row r="51" spans="1:14" ht="12.75">
      <c r="A51" s="126" t="s">
        <v>95</v>
      </c>
      <c r="B51" s="126" t="s">
        <v>96</v>
      </c>
      <c r="C51" s="126" t="s">
        <v>97</v>
      </c>
      <c r="D51" s="141">
        <v>70.2</v>
      </c>
      <c r="E51" s="154">
        <v>1</v>
      </c>
      <c r="F51" s="143">
        <f t="shared" ref="F51:F53" si="23">D51*E51</f>
        <v>70.2</v>
      </c>
      <c r="H51" s="125">
        <v>7800</v>
      </c>
      <c r="I51" s="126">
        <v>1</v>
      </c>
      <c r="J51" s="125">
        <f>H51*I51</f>
        <v>7800</v>
      </c>
      <c r="K51" s="126">
        <v>0.45</v>
      </c>
      <c r="L51" s="134">
        <f t="shared" si="20"/>
        <v>35.1</v>
      </c>
      <c r="M51" s="135">
        <f t="shared" si="21"/>
        <v>0.5</v>
      </c>
      <c r="N51" s="126">
        <f t="shared" si="22"/>
        <v>70.2</v>
      </c>
    </row>
    <row r="52" spans="1:14" ht="12.75">
      <c r="A52" s="126" t="s">
        <v>92</v>
      </c>
      <c r="B52" s="126" t="s">
        <v>93</v>
      </c>
      <c r="C52" s="126" t="s">
        <v>136</v>
      </c>
      <c r="D52" s="141">
        <v>23.4</v>
      </c>
      <c r="E52" s="154">
        <v>4</v>
      </c>
      <c r="F52" s="143">
        <f t="shared" si="23"/>
        <v>93.6</v>
      </c>
      <c r="H52" s="125">
        <v>2600</v>
      </c>
      <c r="I52" s="126">
        <v>4</v>
      </c>
      <c r="J52" s="125">
        <f>H52*I52</f>
        <v>10400</v>
      </c>
      <c r="K52" s="126">
        <v>0.45</v>
      </c>
      <c r="L52" s="134">
        <f t="shared" si="20"/>
        <v>11.7</v>
      </c>
      <c r="M52" s="135">
        <f t="shared" si="21"/>
        <v>0.5</v>
      </c>
      <c r="N52" s="126">
        <f t="shared" si="22"/>
        <v>23.4</v>
      </c>
    </row>
    <row r="53" spans="1:14" ht="12.75">
      <c r="A53" s="127" t="s">
        <v>89</v>
      </c>
      <c r="B53" s="127" t="s">
        <v>90</v>
      </c>
      <c r="C53" s="126" t="s">
        <v>137</v>
      </c>
      <c r="D53" s="141">
        <v>45.9</v>
      </c>
      <c r="E53" s="154">
        <v>2</v>
      </c>
      <c r="F53" s="143">
        <f t="shared" si="23"/>
        <v>91.8</v>
      </c>
      <c r="H53" s="125">
        <v>5100</v>
      </c>
      <c r="I53" s="126">
        <v>2</v>
      </c>
      <c r="J53" s="125">
        <f>H53*I53</f>
        <v>10200</v>
      </c>
      <c r="K53" s="126">
        <v>0.45</v>
      </c>
      <c r="L53" s="134">
        <f t="shared" si="20"/>
        <v>22.95</v>
      </c>
      <c r="M53" s="135">
        <f t="shared" si="21"/>
        <v>0.5</v>
      </c>
      <c r="N53" s="126">
        <f t="shared" si="22"/>
        <v>45.9</v>
      </c>
    </row>
    <row r="54" spans="1:14" ht="12.75">
      <c r="D54" s="136"/>
      <c r="F54" s="118"/>
    </row>
    <row r="55" spans="1:14" ht="12.75">
      <c r="D55" s="136"/>
      <c r="F55" s="118"/>
    </row>
    <row r="56" spans="1:14" ht="12.75">
      <c r="A56" s="118" t="s">
        <v>138</v>
      </c>
      <c r="D56" s="136"/>
      <c r="F56" s="118"/>
    </row>
    <row r="57" spans="1:14" ht="12.75">
      <c r="A57" s="118" t="s">
        <v>139</v>
      </c>
      <c r="D57" s="136"/>
      <c r="F57" s="118"/>
    </row>
    <row r="58" spans="1:14" ht="12.75">
      <c r="A58" s="118" t="s">
        <v>140</v>
      </c>
      <c r="D58" s="136"/>
      <c r="F58" s="118"/>
    </row>
    <row r="59" spans="1:14" ht="13.5" thickBot="1">
      <c r="A59" s="120" t="s">
        <v>83</v>
      </c>
      <c r="B59" s="120" t="s">
        <v>84</v>
      </c>
      <c r="C59" s="140" t="s">
        <v>88</v>
      </c>
      <c r="D59" s="122" t="s">
        <v>168</v>
      </c>
      <c r="E59" s="151" t="s">
        <v>86</v>
      </c>
      <c r="F59" s="122" t="s">
        <v>26</v>
      </c>
      <c r="H59" s="121" t="s">
        <v>85</v>
      </c>
      <c r="I59" s="120" t="s">
        <v>86</v>
      </c>
      <c r="J59" s="121" t="s">
        <v>87</v>
      </c>
    </row>
    <row r="60" spans="1:14" ht="12.75">
      <c r="A60" s="123" t="s">
        <v>95</v>
      </c>
      <c r="B60" s="123" t="s">
        <v>96</v>
      </c>
      <c r="C60" s="137" t="s">
        <v>141</v>
      </c>
      <c r="D60" s="144">
        <v>444.6</v>
      </c>
      <c r="E60" s="148">
        <v>1</v>
      </c>
      <c r="F60" s="145">
        <f>D60*E60</f>
        <v>444.6</v>
      </c>
      <c r="H60" s="124">
        <v>49400</v>
      </c>
      <c r="I60" s="123">
        <v>1</v>
      </c>
      <c r="J60" s="125">
        <f>H60*I60</f>
        <v>49400</v>
      </c>
      <c r="K60" s="126">
        <v>0.45</v>
      </c>
      <c r="L60" s="134">
        <f t="shared" ref="L60:L63" si="24">H60*K60/$L$2</f>
        <v>222.3</v>
      </c>
      <c r="M60" s="135">
        <f t="shared" ref="M60:M63" si="25">$M$2</f>
        <v>0.5</v>
      </c>
      <c r="N60" s="126">
        <f t="shared" ref="N60:N63" si="26">L60/(1-M60)</f>
        <v>444.6</v>
      </c>
    </row>
    <row r="61" spans="1:14" ht="12.75">
      <c r="A61" s="126" t="s">
        <v>142</v>
      </c>
      <c r="B61" s="126"/>
      <c r="C61" s="138" t="s">
        <v>143</v>
      </c>
      <c r="D61" s="141">
        <v>369</v>
      </c>
      <c r="E61" s="149">
        <v>1</v>
      </c>
      <c r="F61" s="143">
        <f t="shared" ref="F61:F63" si="27">D61*E61</f>
        <v>369</v>
      </c>
      <c r="H61" s="125">
        <v>41000</v>
      </c>
      <c r="I61" s="126">
        <v>1</v>
      </c>
      <c r="J61" s="125">
        <f>H61*I61</f>
        <v>41000</v>
      </c>
      <c r="K61" s="126">
        <v>0.45</v>
      </c>
      <c r="L61" s="134">
        <f t="shared" si="24"/>
        <v>184.5</v>
      </c>
      <c r="M61" s="135">
        <f t="shared" si="25"/>
        <v>0.5</v>
      </c>
      <c r="N61" s="126">
        <f t="shared" si="26"/>
        <v>369</v>
      </c>
    </row>
    <row r="62" spans="1:14" ht="12.75">
      <c r="A62" s="126" t="s">
        <v>144</v>
      </c>
      <c r="B62" s="126"/>
      <c r="C62" s="138" t="s">
        <v>145</v>
      </c>
      <c r="D62" s="141">
        <v>596.70000000000005</v>
      </c>
      <c r="E62" s="149">
        <v>1</v>
      </c>
      <c r="F62" s="143">
        <f t="shared" si="27"/>
        <v>596.70000000000005</v>
      </c>
      <c r="H62" s="125">
        <v>66300</v>
      </c>
      <c r="I62" s="126">
        <v>1</v>
      </c>
      <c r="J62" s="125">
        <f>H62*I62</f>
        <v>66300</v>
      </c>
      <c r="K62" s="126">
        <v>0.45</v>
      </c>
      <c r="L62" s="134">
        <f t="shared" si="24"/>
        <v>298.35000000000002</v>
      </c>
      <c r="M62" s="135">
        <f t="shared" si="25"/>
        <v>0.5</v>
      </c>
      <c r="N62" s="126">
        <f t="shared" si="26"/>
        <v>596.70000000000005</v>
      </c>
    </row>
    <row r="63" spans="1:14" ht="12.75">
      <c r="A63" s="127" t="s">
        <v>146</v>
      </c>
      <c r="B63" s="127"/>
      <c r="C63" s="138" t="s">
        <v>147</v>
      </c>
      <c r="D63" s="141">
        <v>614.70000000000005</v>
      </c>
      <c r="E63" s="149">
        <v>1</v>
      </c>
      <c r="F63" s="143">
        <f t="shared" si="27"/>
        <v>614.70000000000005</v>
      </c>
      <c r="H63" s="125">
        <v>68300</v>
      </c>
      <c r="I63" s="126">
        <v>1</v>
      </c>
      <c r="J63" s="125">
        <f>H63*I63</f>
        <v>68300</v>
      </c>
      <c r="K63" s="126">
        <v>0.45</v>
      </c>
      <c r="L63" s="134">
        <f t="shared" si="24"/>
        <v>307.35000000000002</v>
      </c>
      <c r="M63" s="135">
        <f t="shared" si="25"/>
        <v>0.5</v>
      </c>
      <c r="N63" s="126">
        <f t="shared" si="26"/>
        <v>614.70000000000005</v>
      </c>
    </row>
    <row r="64" spans="1:14" ht="12.75">
      <c r="A64" s="129"/>
      <c r="B64" s="131"/>
      <c r="C64" s="129"/>
      <c r="D64" s="142"/>
      <c r="E64" s="152"/>
      <c r="F64" s="118"/>
      <c r="H64" s="130"/>
      <c r="I64" s="129"/>
      <c r="J64" s="132"/>
    </row>
    <row r="65" spans="1:14" ht="12.75">
      <c r="D65" s="136"/>
      <c r="F65" s="118"/>
    </row>
    <row r="66" spans="1:14" ht="12.75">
      <c r="A66" s="118" t="s">
        <v>148</v>
      </c>
      <c r="D66" s="136"/>
      <c r="F66" s="118"/>
    </row>
    <row r="67" spans="1:14" ht="12.75">
      <c r="A67" s="118" t="s">
        <v>149</v>
      </c>
      <c r="D67" s="136"/>
      <c r="F67" s="118"/>
    </row>
    <row r="68" spans="1:14" ht="12.75">
      <c r="A68" s="118" t="s">
        <v>150</v>
      </c>
      <c r="D68" s="136"/>
      <c r="F68" s="118"/>
    </row>
    <row r="69" spans="1:14" ht="13.5" thickBot="1">
      <c r="A69" s="120" t="s">
        <v>83</v>
      </c>
      <c r="B69" s="120" t="s">
        <v>84</v>
      </c>
      <c r="C69" s="140" t="s">
        <v>88</v>
      </c>
      <c r="D69" s="122" t="s">
        <v>168</v>
      </c>
      <c r="E69" s="151" t="s">
        <v>86</v>
      </c>
      <c r="F69" s="122" t="s">
        <v>26</v>
      </c>
      <c r="H69" s="121" t="s">
        <v>85</v>
      </c>
      <c r="I69" s="120" t="s">
        <v>86</v>
      </c>
      <c r="J69" s="121" t="s">
        <v>87</v>
      </c>
    </row>
    <row r="70" spans="1:14" ht="12.75">
      <c r="A70" s="123" t="s">
        <v>125</v>
      </c>
      <c r="B70" s="123" t="s">
        <v>151</v>
      </c>
      <c r="C70" s="137" t="s">
        <v>152</v>
      </c>
      <c r="D70" s="144">
        <v>360</v>
      </c>
      <c r="E70" s="148">
        <v>1</v>
      </c>
      <c r="F70" s="145">
        <f>D70*E70</f>
        <v>360</v>
      </c>
      <c r="H70" s="124">
        <v>40000</v>
      </c>
      <c r="I70" s="123">
        <v>1</v>
      </c>
      <c r="J70" s="125">
        <f>H70*I70</f>
        <v>40000</v>
      </c>
      <c r="K70" s="126">
        <v>0.45</v>
      </c>
      <c r="L70" s="134">
        <f t="shared" ref="L70:L74" si="28">H70*K70/$L$2</f>
        <v>180</v>
      </c>
      <c r="M70" s="135">
        <f t="shared" ref="M70:M74" si="29">$M$2</f>
        <v>0.5</v>
      </c>
      <c r="N70" s="126">
        <f t="shared" ref="N70:N74" si="30">L70/(1-M70)</f>
        <v>360</v>
      </c>
    </row>
    <row r="71" spans="1:14" ht="12.75">
      <c r="A71" s="126" t="s">
        <v>127</v>
      </c>
      <c r="B71" s="126" t="s">
        <v>151</v>
      </c>
      <c r="C71" s="138" t="s">
        <v>153</v>
      </c>
      <c r="D71" s="141">
        <v>225</v>
      </c>
      <c r="E71" s="149">
        <v>1</v>
      </c>
      <c r="F71" s="143">
        <f t="shared" ref="F71:F74" si="31">D71*E71</f>
        <v>225</v>
      </c>
      <c r="H71" s="125">
        <v>25000</v>
      </c>
      <c r="I71" s="126">
        <v>1</v>
      </c>
      <c r="J71" s="125">
        <f>H71*I71</f>
        <v>25000</v>
      </c>
      <c r="K71" s="126">
        <v>0.45</v>
      </c>
      <c r="L71" s="134">
        <f t="shared" si="28"/>
        <v>112.5</v>
      </c>
      <c r="M71" s="135">
        <f t="shared" si="29"/>
        <v>0.5</v>
      </c>
      <c r="N71" s="126">
        <f t="shared" si="30"/>
        <v>225</v>
      </c>
    </row>
    <row r="72" spans="1:14" ht="12.75">
      <c r="A72" s="126" t="s">
        <v>95</v>
      </c>
      <c r="B72" s="126" t="s">
        <v>154</v>
      </c>
      <c r="C72" s="138" t="s">
        <v>155</v>
      </c>
      <c r="D72" s="141">
        <v>432.9</v>
      </c>
      <c r="E72" s="149">
        <v>1</v>
      </c>
      <c r="F72" s="143">
        <f t="shared" si="31"/>
        <v>432.9</v>
      </c>
      <c r="H72" s="125">
        <v>48100</v>
      </c>
      <c r="I72" s="126">
        <v>1</v>
      </c>
      <c r="J72" s="125">
        <f>H72*I72</f>
        <v>48100</v>
      </c>
      <c r="K72" s="126">
        <v>0.45</v>
      </c>
      <c r="L72" s="134">
        <f t="shared" si="28"/>
        <v>216.45</v>
      </c>
      <c r="M72" s="135">
        <f t="shared" si="29"/>
        <v>0.5</v>
      </c>
      <c r="N72" s="126">
        <f t="shared" si="30"/>
        <v>432.9</v>
      </c>
    </row>
    <row r="73" spans="1:14" ht="12.75">
      <c r="A73" s="127" t="s">
        <v>98</v>
      </c>
      <c r="B73" s="127" t="s">
        <v>99</v>
      </c>
      <c r="C73" s="138" t="s">
        <v>156</v>
      </c>
      <c r="D73" s="141">
        <v>52.2</v>
      </c>
      <c r="E73" s="149">
        <v>3</v>
      </c>
      <c r="F73" s="143">
        <f t="shared" si="31"/>
        <v>156.60000000000002</v>
      </c>
      <c r="H73" s="125">
        <v>5800</v>
      </c>
      <c r="I73" s="126">
        <v>3</v>
      </c>
      <c r="J73" s="125">
        <f>H73*I73</f>
        <v>17400</v>
      </c>
      <c r="K73" s="126">
        <v>0.45</v>
      </c>
      <c r="L73" s="134">
        <f t="shared" si="28"/>
        <v>26.1</v>
      </c>
      <c r="M73" s="135">
        <f t="shared" si="29"/>
        <v>0.5</v>
      </c>
      <c r="N73" s="126">
        <f t="shared" si="30"/>
        <v>52.2</v>
      </c>
    </row>
    <row r="74" spans="1:14" ht="12.75">
      <c r="A74" s="127" t="s">
        <v>98</v>
      </c>
      <c r="B74" s="127" t="s">
        <v>157</v>
      </c>
      <c r="C74" s="139" t="s">
        <v>158</v>
      </c>
      <c r="D74" s="141">
        <v>103.5</v>
      </c>
      <c r="E74" s="150">
        <v>8</v>
      </c>
      <c r="F74" s="143">
        <f t="shared" si="31"/>
        <v>828</v>
      </c>
      <c r="H74" s="128">
        <v>11500</v>
      </c>
      <c r="I74" s="127">
        <v>8</v>
      </c>
      <c r="J74" s="125">
        <f>H74*I74</f>
        <v>92000</v>
      </c>
      <c r="K74" s="126">
        <v>0.45</v>
      </c>
      <c r="L74" s="134">
        <f t="shared" si="28"/>
        <v>51.75</v>
      </c>
      <c r="M74" s="135">
        <f t="shared" si="29"/>
        <v>0.5</v>
      </c>
      <c r="N74" s="126">
        <f t="shared" si="30"/>
        <v>103.5</v>
      </c>
    </row>
    <row r="75" spans="1:14" ht="12.75">
      <c r="D75" s="136"/>
      <c r="F75" s="118"/>
    </row>
    <row r="76" spans="1:14" ht="12.75">
      <c r="D76" s="136"/>
      <c r="F76" s="118"/>
    </row>
    <row r="77" spans="1:14" ht="12.75">
      <c r="A77" s="118" t="s">
        <v>159</v>
      </c>
      <c r="D77" s="136"/>
      <c r="F77" s="118"/>
    </row>
    <row r="78" spans="1:14" ht="12.75">
      <c r="A78" s="118" t="s">
        <v>160</v>
      </c>
      <c r="D78" s="136"/>
      <c r="F78" s="118"/>
    </row>
    <row r="79" spans="1:14" ht="12.75">
      <c r="A79" s="118" t="s">
        <v>161</v>
      </c>
      <c r="D79" s="136"/>
      <c r="F79" s="118"/>
    </row>
    <row r="80" spans="1:14" ht="13.5" thickBot="1">
      <c r="A80" s="120" t="s">
        <v>83</v>
      </c>
      <c r="B80" s="120" t="s">
        <v>84</v>
      </c>
      <c r="C80" s="140" t="s">
        <v>88</v>
      </c>
      <c r="D80" s="122" t="s">
        <v>168</v>
      </c>
      <c r="E80" s="151" t="s">
        <v>86</v>
      </c>
      <c r="F80" s="122" t="s">
        <v>26</v>
      </c>
      <c r="H80" s="121" t="s">
        <v>85</v>
      </c>
      <c r="I80" s="120" t="s">
        <v>86</v>
      </c>
      <c r="J80" s="121" t="s">
        <v>87</v>
      </c>
    </row>
    <row r="81" spans="1:14" ht="12.75">
      <c r="A81" s="123" t="s">
        <v>162</v>
      </c>
      <c r="B81" s="123"/>
      <c r="C81" s="137" t="s">
        <v>121</v>
      </c>
      <c r="D81" s="144">
        <v>175.5</v>
      </c>
      <c r="E81" s="148">
        <v>1</v>
      </c>
      <c r="F81" s="145">
        <f>D81*E81</f>
        <v>175.5</v>
      </c>
      <c r="H81" s="124">
        <v>19500</v>
      </c>
      <c r="I81" s="123">
        <v>1</v>
      </c>
      <c r="J81" s="125">
        <f>H81*I81</f>
        <v>19500</v>
      </c>
      <c r="K81" s="126">
        <v>0.45</v>
      </c>
      <c r="L81" s="134">
        <f t="shared" ref="L81" si="32">H81*K81/$L$2</f>
        <v>87.75</v>
      </c>
      <c r="M81" s="135">
        <f t="shared" ref="M81" si="33">$M$2</f>
        <v>0.5</v>
      </c>
      <c r="N81" s="126">
        <f t="shared" ref="N81" si="34">L81/(1-M81)</f>
        <v>175.5</v>
      </c>
    </row>
    <row r="82" spans="1:14" ht="12.75">
      <c r="D82" s="136"/>
      <c r="F82" s="118"/>
    </row>
    <row r="83" spans="1:14" ht="12.75">
      <c r="D83" s="136"/>
      <c r="F83" s="118"/>
    </row>
    <row r="84" spans="1:14" ht="12.75">
      <c r="A84" s="118" t="s">
        <v>163</v>
      </c>
      <c r="D84" s="136"/>
      <c r="F84" s="118"/>
    </row>
    <row r="85" spans="1:14" ht="13.5" thickBot="1">
      <c r="A85" s="120" t="s">
        <v>164</v>
      </c>
      <c r="B85" s="120"/>
      <c r="C85" s="118"/>
      <c r="D85" s="122" t="s">
        <v>168</v>
      </c>
      <c r="E85" s="151" t="s">
        <v>86</v>
      </c>
      <c r="F85" s="122" t="s">
        <v>26</v>
      </c>
      <c r="H85" s="121" t="s">
        <v>85</v>
      </c>
      <c r="I85" s="120" t="s">
        <v>86</v>
      </c>
      <c r="J85" s="121" t="s">
        <v>87</v>
      </c>
    </row>
    <row r="86" spans="1:14" ht="12.75">
      <c r="A86" s="123" t="s">
        <v>165</v>
      </c>
      <c r="B86" s="123"/>
      <c r="C86" s="118"/>
      <c r="D86" s="144">
        <v>1140.56</v>
      </c>
      <c r="E86" s="148">
        <v>1</v>
      </c>
      <c r="F86" s="145">
        <f>D86*E86</f>
        <v>1140.56</v>
      </c>
      <c r="H86" s="124">
        <v>212000</v>
      </c>
      <c r="I86" s="123">
        <v>1</v>
      </c>
      <c r="J86" s="125">
        <f>H86*I86</f>
        <v>212000</v>
      </c>
      <c r="K86" s="126">
        <v>0.26900000000000002</v>
      </c>
      <c r="L86" s="134">
        <f t="shared" ref="L86:L87" si="35">H86*K86/$L$2</f>
        <v>570.28</v>
      </c>
      <c r="M86" s="135">
        <f t="shared" ref="M86:M87" si="36">$M$2</f>
        <v>0.5</v>
      </c>
      <c r="N86" s="126">
        <f t="shared" ref="N86:N87" si="37">L86/(1-M86)</f>
        <v>1140.56</v>
      </c>
    </row>
    <row r="87" spans="1:14" ht="12.75">
      <c r="A87" s="127" t="s">
        <v>166</v>
      </c>
      <c r="B87" s="126"/>
      <c r="C87" s="118"/>
      <c r="D87" s="141">
        <v>925.36</v>
      </c>
      <c r="E87" s="149">
        <v>2</v>
      </c>
      <c r="F87" s="145">
        <f>D87*E87</f>
        <v>1850.72</v>
      </c>
      <c r="H87" s="126">
        <v>172000</v>
      </c>
      <c r="I87" s="125">
        <v>2</v>
      </c>
      <c r="J87" s="125">
        <f>H87*I87</f>
        <v>344000</v>
      </c>
      <c r="K87" s="126">
        <v>0.26900000000000002</v>
      </c>
      <c r="L87" s="134">
        <f t="shared" si="35"/>
        <v>462.68</v>
      </c>
      <c r="M87" s="135">
        <f t="shared" si="36"/>
        <v>0.5</v>
      </c>
      <c r="N87" s="126">
        <f t="shared" si="37"/>
        <v>925.36</v>
      </c>
    </row>
    <row r="89" spans="1:14" ht="15">
      <c r="E89" s="155" t="s">
        <v>170</v>
      </c>
      <c r="F89" s="156">
        <f>SUM(F1:F88)</f>
        <v>11913.88</v>
      </c>
    </row>
  </sheetData>
  <printOptions horizontalCentered="1"/>
  <pageMargins left="0.31496062992125984" right="0.27559055118110237" top="0.31496062992125984" bottom="0.31496062992125984" header="0.23622047244094491" footer="0.1968503937007874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details</vt:lpstr>
      <vt:lpstr>details!Zone_d_impression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2012-05-11T08:54:07Z</cp:lastPrinted>
  <dcterms:created xsi:type="dcterms:W3CDTF">2000-06-29T05:08:18Z</dcterms:created>
  <dcterms:modified xsi:type="dcterms:W3CDTF">2012-05-11T08:54:33Z</dcterms:modified>
</cp:coreProperties>
</file>