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-240" windowWidth="18030" windowHeight="10560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8" i="1" l="1"/>
  <c r="J26" i="1"/>
  <c r="J24" i="1"/>
  <c r="S18" i="1"/>
  <c r="Q28" i="1"/>
  <c r="Q26" i="1"/>
  <c r="Q24" i="1"/>
  <c r="S28" i="1"/>
  <c r="S26" i="1"/>
  <c r="S24" i="1"/>
  <c r="Q22" i="1"/>
  <c r="S22" i="1"/>
  <c r="P28" i="1" l="1"/>
  <c r="N28" i="1"/>
  <c r="N26" i="1"/>
  <c r="P26" i="1" s="1"/>
  <c r="N24" i="1"/>
  <c r="P24" i="1" s="1"/>
  <c r="P22" i="1"/>
  <c r="L28" i="1"/>
  <c r="L26" i="1"/>
  <c r="L24" i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<sst xmlns="http://schemas.openxmlformats.org/spreadsheetml/2006/main" count="106" uniqueCount="89">
  <si>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</si>
  <si>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</si>
  <si>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</si>
  <si>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</si>
  <si>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</si>
  <si>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</si>
  <si>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</si>
  <si>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</si>
  <si>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</si>
  <si>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</si>
  <si>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</si>
  <si>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</si>
  <si>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</si>
  <si>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</si>
  <si>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</si>
  <si>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</si>
  <si>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</si>
  <si>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</si>
  <si>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</si>
  <si>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</si>
  <si>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</si>
  <si>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</si>
  <si>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</si>
  <si>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</si>
  <si>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</si>
  <si>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</si>
  <si>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</si>
  <si>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</si>
  <si>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</si>
  <si>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</si>
  <si>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</si>
  <si>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</si>
  <si>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</si>
  <si>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</si>
  <si>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</si>
  <si>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</si>
  <si>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</si>
  <si>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</si>
  <si>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</si>
  <si>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</si>
  <si>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</si>
  <si>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</si>
  <si>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</si>
  <si>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</si>
  <si>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</si>
  <si>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</si>
  <si>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</si>
  <si>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</si>
  <si>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</si>
  <si>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</si>
  <si>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</si>
  <si>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</si>
  <si>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</si>
  <si>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</si>
  <si>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</si>
  <si>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</si>
  <si>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</si>
  <si>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</si>
  <si>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</si>
  <si>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</si>
  <si>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</si>
  <si>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</si>
  <si>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</si>
  <si>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</si>
  <si>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</si>
  <si>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</si>
  <si>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</si>
  <si>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</si>
  <si>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</si>
  <si>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</si>
  <si>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Q2012RH154</t>
  </si>
  <si>
    <t xml:space="preserve">Antykor Controls Sp. z o.o., </t>
  </si>
  <si>
    <t>Ul. Przepiórki 36, 02-410 Warszawa</t>
  </si>
  <si>
    <t>Bartosz Mikos</t>
  </si>
  <si>
    <t>Mobile: 500 216 685</t>
  </si>
  <si>
    <t>Tel./Fax: 22 868 24 94</t>
  </si>
  <si>
    <t>b.mikos@antykor.pl,</t>
  </si>
  <si>
    <t>www.antykor.pl</t>
  </si>
  <si>
    <t>AVP302-XSD1A-1XXX-X</t>
  </si>
  <si>
    <t>SVX102-XGSDX-T4A-MD</t>
  </si>
  <si>
    <t>GTX transmitter DP</t>
  </si>
  <si>
    <t>GTX transmitter GP</t>
  </si>
  <si>
    <t>AVP Positionner</t>
  </si>
  <si>
    <t>SVX Positioner</t>
  </si>
  <si>
    <r>
      <t>GTX30D-BAAAFAB-AA1AXA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-A2T1T2</t>
    </r>
  </si>
  <si>
    <t>discout</t>
  </si>
  <si>
    <t>List price</t>
  </si>
  <si>
    <r>
      <t>GTX71G-BAAADAA-AXXAXA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-A2T1</t>
    </r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</si>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</sst>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0.0"/>
    <numFmt numFmtId="174" formatCode="_-* #,##0\ [$€-40C]_-;\-* #,##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171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4" fontId="9" fillId="0" borderId="0" xfId="0" applyNumberFormat="1" applyFont="1" applyAlignment="1">
      <alignment horizontal="center" vertical="center"/>
    </xf>
    <xf numFmtId="174" fontId="9" fillId="0" borderId="0" xfId="3" applyNumberFormat="1" applyFont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.mikos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12" sqref="M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2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2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2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2" t="s">
        <v>77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9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9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Q18" s="84">
        <v>590</v>
      </c>
      <c r="R18" s="84">
        <v>-70</v>
      </c>
      <c r="S18" s="84">
        <f>Q18+R18</f>
        <v>520</v>
      </c>
    </row>
    <row r="19" spans="1:19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9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9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8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  <c r="Q21" s="17" t="s">
        <v>69</v>
      </c>
      <c r="R21" s="17" t="s">
        <v>85</v>
      </c>
      <c r="S21" s="17" t="s">
        <v>86</v>
      </c>
    </row>
    <row r="22" spans="1:19" s="17" customFormat="1" ht="15.75" customHeight="1">
      <c r="B22" s="98">
        <v>1</v>
      </c>
      <c r="C22" s="99"/>
      <c r="D22" s="113" t="s">
        <v>84</v>
      </c>
      <c r="E22" s="100" t="s">
        <v>80</v>
      </c>
      <c r="G22" s="94">
        <v>12</v>
      </c>
      <c r="H22" s="105">
        <v>547</v>
      </c>
      <c r="I22" s="50"/>
      <c r="J22" s="50">
        <f>G22*H22</f>
        <v>6564</v>
      </c>
      <c r="K22" s="79" t="s">
        <v>88</v>
      </c>
      <c r="L22" s="106">
        <f>298+5+8+20+12+30+2+21</f>
        <v>396</v>
      </c>
      <c r="M22" s="17">
        <v>0.11600000000000001</v>
      </c>
      <c r="N22" s="109">
        <f>L22*1000*M22/105</f>
        <v>437.48571428571427</v>
      </c>
      <c r="O22" s="110">
        <v>0.2</v>
      </c>
      <c r="P22" s="114">
        <f>N22/(1-O22)</f>
        <v>546.85714285714278</v>
      </c>
      <c r="Q22" s="17">
        <f>S22*(1-R22)</f>
        <v>536.5</v>
      </c>
      <c r="R22" s="110">
        <v>0.5</v>
      </c>
      <c r="S22" s="117">
        <f>808+14+22+54+32+81+5+57</f>
        <v>1073</v>
      </c>
    </row>
    <row r="23" spans="1:19" s="94" customFormat="1" ht="15.75" customHeight="1">
      <c r="B23" s="101"/>
      <c r="C23" s="98"/>
      <c r="D23" s="103"/>
      <c r="E23" s="102"/>
      <c r="H23" s="105"/>
      <c r="I23" s="93"/>
      <c r="J23" s="50"/>
      <c r="K23" s="79"/>
      <c r="L23" s="107"/>
      <c r="M23" s="97"/>
      <c r="N23" s="95"/>
      <c r="O23" s="96"/>
      <c r="S23" s="118"/>
    </row>
    <row r="24" spans="1:19" s="94" customFormat="1" ht="15.75" customHeight="1">
      <c r="B24" s="98">
        <v>2</v>
      </c>
      <c r="C24" s="98"/>
      <c r="D24" s="103" t="s">
        <v>87</v>
      </c>
      <c r="E24" s="102" t="s">
        <v>81</v>
      </c>
      <c r="G24" s="94">
        <v>2</v>
      </c>
      <c r="H24" s="105">
        <v>562</v>
      </c>
      <c r="I24" s="93"/>
      <c r="J24" s="50">
        <f>G24*H24</f>
        <v>1124</v>
      </c>
      <c r="K24" s="79" t="s">
        <v>88</v>
      </c>
      <c r="L24" s="107">
        <f>305+5+3+20+12+30+2</f>
        <v>377</v>
      </c>
      <c r="M24" s="17">
        <v>0.11600000000000001</v>
      </c>
      <c r="N24" s="109">
        <f>L24*1000*M24/105</f>
        <v>416.49523809523811</v>
      </c>
      <c r="O24" s="110">
        <v>0.25</v>
      </c>
      <c r="P24" s="114">
        <f>N24/(1-O24)</f>
        <v>555.32698412698414</v>
      </c>
      <c r="Q24" s="17">
        <f>S24*(1-R24)</f>
        <v>561.55000000000007</v>
      </c>
      <c r="R24" s="110">
        <v>0.45</v>
      </c>
      <c r="S24" s="118">
        <f>827+14+8+54+32+81+5</f>
        <v>1021</v>
      </c>
    </row>
    <row r="25" spans="1:19" s="94" customFormat="1" ht="15.75" customHeight="1">
      <c r="B25" s="98"/>
      <c r="C25" s="98"/>
      <c r="D25" s="103"/>
      <c r="E25" s="102"/>
      <c r="H25" s="105"/>
      <c r="I25" s="93"/>
      <c r="J25" s="50"/>
      <c r="K25" s="79"/>
      <c r="L25" s="107"/>
      <c r="M25" s="97"/>
      <c r="N25" s="95"/>
      <c r="O25" s="96"/>
      <c r="S25" s="118"/>
    </row>
    <row r="26" spans="1:19" s="94" customFormat="1" ht="15.75" customHeight="1">
      <c r="B26" s="98">
        <v>3</v>
      </c>
      <c r="C26" s="98"/>
      <c r="D26" s="103" t="s">
        <v>78</v>
      </c>
      <c r="E26" s="102" t="s">
        <v>82</v>
      </c>
      <c r="G26" s="94">
        <v>2</v>
      </c>
      <c r="H26" s="105">
        <v>664</v>
      </c>
      <c r="I26" s="93"/>
      <c r="J26" s="50">
        <f>G26*H26</f>
        <v>1328</v>
      </c>
      <c r="K26" s="79" t="s">
        <v>88</v>
      </c>
      <c r="L26" s="107">
        <f>153+20</f>
        <v>173</v>
      </c>
      <c r="M26" s="17">
        <v>0.25</v>
      </c>
      <c r="N26" s="109">
        <f>L26*1000*M26/105</f>
        <v>411.90476190476193</v>
      </c>
      <c r="O26" s="110">
        <v>0.3</v>
      </c>
      <c r="P26" s="114">
        <f>N26/(1-O26)</f>
        <v>588.43537414965988</v>
      </c>
      <c r="Q26" s="17">
        <f>S26*(1-R26)</f>
        <v>664.19999999999993</v>
      </c>
      <c r="R26" s="110">
        <v>0.4</v>
      </c>
      <c r="S26" s="118">
        <f>979+128</f>
        <v>1107</v>
      </c>
    </row>
    <row r="27" spans="1:19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  <c r="S27" s="118"/>
    </row>
    <row r="28" spans="1:19" s="94" customFormat="1" ht="15.75" customHeight="1">
      <c r="B28" s="98">
        <v>4</v>
      </c>
      <c r="C28" s="98"/>
      <c r="D28" s="103" t="s">
        <v>79</v>
      </c>
      <c r="E28" s="102" t="s">
        <v>83</v>
      </c>
      <c r="G28" s="94">
        <v>1</v>
      </c>
      <c r="H28" s="105">
        <v>650</v>
      </c>
      <c r="I28" s="93"/>
      <c r="J28" s="50">
        <f>G28*H28</f>
        <v>650</v>
      </c>
      <c r="K28" s="79" t="s">
        <v>88</v>
      </c>
      <c r="L28" s="94">
        <f>143+20+6</f>
        <v>169</v>
      </c>
      <c r="M28" s="97">
        <v>0.33700000000000002</v>
      </c>
      <c r="N28" s="109">
        <f>L28*1000*M28/105</f>
        <v>542.40952380952388</v>
      </c>
      <c r="O28" s="110">
        <v>0.3</v>
      </c>
      <c r="P28" s="114">
        <f>N28/(1-O28)</f>
        <v>774.87074829931987</v>
      </c>
      <c r="Q28" s="17">
        <f>S28*(1-R28)</f>
        <v>649.79999999999995</v>
      </c>
      <c r="R28" s="110">
        <v>0.4</v>
      </c>
      <c r="S28" s="118">
        <f>930+132+21</f>
        <v>1083</v>
      </c>
    </row>
    <row r="29" spans="1:19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9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9666</v>
      </c>
      <c r="K30" s="60"/>
    </row>
    <row r="31" spans="1:19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9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9666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9666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b.mikos@antykor.pl"/>
    <hyperlink ref="D15" r:id="rId4" display="http://www.antykor.p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2012-04-23T10:41:55Z</dcterms:modified>
</cp:coreProperties>
</file>