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80" windowHeight="9450" activeTab="1"/>
  </bookViews>
  <sheets>
    <sheet name="Offer" sheetId="5" r:id="rId1"/>
    <sheet name="calc" sheetId="1" r:id="rId2"/>
    <sheet name="Sheet3" sheetId="3" r:id="rId3"/>
  </sheets>
  <definedNames>
    <definedName name="_xlnm.Print_Area" localSheetId="1">calc!$A$1:$F$131</definedName>
    <definedName name="_xlnm.Print_Area" localSheetId="0">Offer!$A$1:$K$62</definedName>
  </definedNames>
  <calcPr calcId="145621"/>
</workbook>
</file>

<file path=xl/calcChain.xml><?xml version="1.0" encoding="utf-8"?>
<calcChain xmlns="http://schemas.openxmlformats.org/spreadsheetml/2006/main">
  <c r="E131" i="1" l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F55" i="1"/>
  <c r="E55" i="1"/>
  <c r="E54" i="1"/>
  <c r="F54" i="1" s="1"/>
  <c r="F53" i="1"/>
  <c r="E53" i="1"/>
  <c r="E52" i="1"/>
  <c r="F52" i="1" s="1"/>
  <c r="F51" i="1"/>
  <c r="E51" i="1"/>
  <c r="E50" i="1"/>
  <c r="F50" i="1" s="1"/>
  <c r="F49" i="1"/>
  <c r="E49" i="1"/>
  <c r="E48" i="1"/>
  <c r="F48" i="1" s="1"/>
  <c r="F47" i="1"/>
  <c r="E47" i="1"/>
  <c r="E46" i="1"/>
  <c r="F46" i="1" s="1"/>
  <c r="F45" i="1"/>
  <c r="E45" i="1"/>
  <c r="E44" i="1"/>
  <c r="F44" i="1" s="1"/>
  <c r="F43" i="1"/>
  <c r="E43" i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O131" i="1"/>
  <c r="M131" i="1"/>
  <c r="M130" i="1"/>
  <c r="O130" i="1" s="1"/>
  <c r="O129" i="1"/>
  <c r="M129" i="1"/>
  <c r="M128" i="1"/>
  <c r="O128" i="1" s="1"/>
  <c r="O127" i="1"/>
  <c r="M127" i="1"/>
  <c r="M126" i="1"/>
  <c r="O126" i="1" s="1"/>
  <c r="O125" i="1"/>
  <c r="M125" i="1"/>
  <c r="M124" i="1"/>
  <c r="O124" i="1" s="1"/>
  <c r="O123" i="1"/>
  <c r="M123" i="1"/>
  <c r="M122" i="1"/>
  <c r="O122" i="1" s="1"/>
  <c r="O121" i="1"/>
  <c r="M121" i="1"/>
  <c r="M120" i="1"/>
  <c r="O120" i="1" s="1"/>
  <c r="O119" i="1"/>
  <c r="M119" i="1"/>
  <c r="O112" i="1"/>
  <c r="M112" i="1"/>
  <c r="M111" i="1"/>
  <c r="O111" i="1" s="1"/>
  <c r="O110" i="1"/>
  <c r="M110" i="1"/>
  <c r="M109" i="1"/>
  <c r="O109" i="1" s="1"/>
  <c r="O108" i="1"/>
  <c r="M108" i="1"/>
  <c r="M107" i="1"/>
  <c r="O107" i="1" s="1"/>
  <c r="O106" i="1"/>
  <c r="M106" i="1"/>
  <c r="M105" i="1"/>
  <c r="O105" i="1" s="1"/>
  <c r="O104" i="1"/>
  <c r="M104" i="1"/>
  <c r="M103" i="1"/>
  <c r="O103" i="1" s="1"/>
  <c r="O102" i="1"/>
  <c r="M102" i="1"/>
  <c r="M101" i="1"/>
  <c r="O101" i="1" s="1"/>
  <c r="O100" i="1"/>
  <c r="M100" i="1"/>
  <c r="M93" i="1"/>
  <c r="O93" i="1" s="1"/>
  <c r="M92" i="1"/>
  <c r="O92" i="1" s="1"/>
  <c r="M91" i="1"/>
  <c r="O91" i="1" s="1"/>
  <c r="M90" i="1"/>
  <c r="O90" i="1" s="1"/>
  <c r="M89" i="1"/>
  <c r="O89" i="1" s="1"/>
  <c r="M88" i="1"/>
  <c r="O88" i="1" s="1"/>
  <c r="M87" i="1"/>
  <c r="O87" i="1" s="1"/>
  <c r="M86" i="1"/>
  <c r="O86" i="1" s="1"/>
  <c r="M85" i="1"/>
  <c r="O85" i="1" s="1"/>
  <c r="M84" i="1"/>
  <c r="O84" i="1" s="1"/>
  <c r="M83" i="1"/>
  <c r="O83" i="1" s="1"/>
  <c r="M82" i="1"/>
  <c r="O82" i="1" s="1"/>
  <c r="M81" i="1"/>
  <c r="O81" i="1" s="1"/>
  <c r="O74" i="1"/>
  <c r="M74" i="1"/>
  <c r="M73" i="1"/>
  <c r="O73" i="1" s="1"/>
  <c r="O72" i="1"/>
  <c r="M72" i="1"/>
  <c r="M71" i="1"/>
  <c r="O71" i="1" s="1"/>
  <c r="O70" i="1"/>
  <c r="M70" i="1"/>
  <c r="M69" i="1"/>
  <c r="O69" i="1" s="1"/>
  <c r="O68" i="1"/>
  <c r="M68" i="1"/>
  <c r="M67" i="1"/>
  <c r="O67" i="1" s="1"/>
  <c r="O66" i="1"/>
  <c r="M66" i="1"/>
  <c r="M65" i="1"/>
  <c r="O65" i="1" s="1"/>
  <c r="O64" i="1"/>
  <c r="M64" i="1"/>
  <c r="M63" i="1"/>
  <c r="O63" i="1" s="1"/>
  <c r="O62" i="1"/>
  <c r="M62" i="1"/>
  <c r="M55" i="1"/>
  <c r="O55" i="1" s="1"/>
  <c r="M54" i="1"/>
  <c r="O54" i="1" s="1"/>
  <c r="M53" i="1"/>
  <c r="O53" i="1" s="1"/>
  <c r="M52" i="1"/>
  <c r="O52" i="1" s="1"/>
  <c r="M51" i="1"/>
  <c r="O51" i="1" s="1"/>
  <c r="M50" i="1"/>
  <c r="O50" i="1" s="1"/>
  <c r="M49" i="1"/>
  <c r="O49" i="1" s="1"/>
  <c r="M48" i="1"/>
  <c r="O48" i="1" s="1"/>
  <c r="M47" i="1"/>
  <c r="O47" i="1" s="1"/>
  <c r="M46" i="1"/>
  <c r="O46" i="1" s="1"/>
  <c r="M45" i="1"/>
  <c r="O45" i="1" s="1"/>
  <c r="M44" i="1"/>
  <c r="O44" i="1" s="1"/>
  <c r="M43" i="1"/>
  <c r="O43" i="1" s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  <c r="F5" i="1"/>
  <c r="E5" i="1"/>
  <c r="O5" i="1"/>
  <c r="M5" i="1"/>
  <c r="J22" i="5" l="1"/>
  <c r="J30" i="5" s="1"/>
  <c r="J34" i="5" s="1"/>
  <c r="J36" i="5" s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81" i="1"/>
  <c r="K82" i="1"/>
  <c r="K83" i="1"/>
  <c r="K84" i="1"/>
  <c r="K85" i="1"/>
  <c r="K86" i="1"/>
  <c r="K92" i="1"/>
  <c r="K93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</calcChain>
</file>

<file path=xl/sharedStrings.xml><?xml version="1.0" encoding="utf-8"?>
<sst xmlns="http://schemas.openxmlformats.org/spreadsheetml/2006/main" count="390" uniqueCount="173">
  <si>
    <t>Gasket</t>
    <phoneticPr fontId="2"/>
  </si>
  <si>
    <t>Description</t>
    <phoneticPr fontId="2"/>
  </si>
  <si>
    <t>Material</t>
    <phoneticPr fontId="2"/>
  </si>
  <si>
    <t>L/P(JPY)</t>
    <phoneticPr fontId="2"/>
  </si>
  <si>
    <t>Q'ty</t>
    <phoneticPr fontId="2"/>
  </si>
  <si>
    <t>Total Price(JPY)</t>
    <phoneticPr fontId="2"/>
  </si>
  <si>
    <t>Part No</t>
    <phoneticPr fontId="2"/>
  </si>
  <si>
    <t>SUS316ST</t>
    <phoneticPr fontId="2"/>
  </si>
  <si>
    <t>82521067-10300</t>
    <phoneticPr fontId="2"/>
  </si>
  <si>
    <t>82521068-10300</t>
    <phoneticPr fontId="2"/>
  </si>
  <si>
    <t>Old Production No : R-9YM93-41-030</t>
    <phoneticPr fontId="2"/>
  </si>
  <si>
    <t>Tag No : P5020FV</t>
    <phoneticPr fontId="2"/>
  </si>
  <si>
    <t>Model : AGVB3Bx2-1/2B ANSI150RF PSA3R</t>
    <phoneticPr fontId="2"/>
  </si>
  <si>
    <t>Old Production No : R-9YM90-41-020</t>
    <phoneticPr fontId="2"/>
  </si>
  <si>
    <t>Tag No : T2011FV</t>
    <phoneticPr fontId="2"/>
  </si>
  <si>
    <t>Model : AGVB3/4BxCV=0.63 ANSI150RF PSA1R</t>
    <phoneticPr fontId="2"/>
  </si>
  <si>
    <t>Old Production No : R-9YM89-41-120</t>
    <phoneticPr fontId="2"/>
  </si>
  <si>
    <t>Tag No : T1500FV</t>
    <phoneticPr fontId="2"/>
  </si>
  <si>
    <t>Old Production No : R-9YM97-41-080</t>
    <phoneticPr fontId="2"/>
  </si>
  <si>
    <t>Model : AGVB1BxCV=8.0 ANSI150RF PSA1R</t>
    <phoneticPr fontId="2"/>
  </si>
  <si>
    <t>Tag No : V9400FV</t>
    <phoneticPr fontId="2"/>
  </si>
  <si>
    <t>Old Production No : R-9YM95-41-080</t>
    <phoneticPr fontId="2"/>
  </si>
  <si>
    <t>Model : AGVB2Bx2B ANSI150RF PSA2R</t>
    <phoneticPr fontId="2"/>
  </si>
  <si>
    <t>Tag No : T7010FV</t>
    <phoneticPr fontId="2"/>
  </si>
  <si>
    <t>Old Production No : R-9YM88-41-330</t>
    <phoneticPr fontId="2"/>
  </si>
  <si>
    <t>Model : AGVB1BxCV=0.63 ANSI150RF PSA1R</t>
    <phoneticPr fontId="2"/>
  </si>
  <si>
    <t>Tag No : V0300PV2</t>
    <phoneticPr fontId="2"/>
  </si>
  <si>
    <t>Old Production No : R-9YM92-41-090</t>
    <phoneticPr fontId="2"/>
  </si>
  <si>
    <t>Model : AGVB3/4BxCV=1.0 ANSI150RF PSA1R</t>
    <phoneticPr fontId="2"/>
  </si>
  <si>
    <t>Tag No : H4710PV2</t>
    <phoneticPr fontId="2"/>
  </si>
  <si>
    <t>Plug + Stem</t>
    <phoneticPr fontId="2"/>
  </si>
  <si>
    <t>Seat Ring</t>
    <phoneticPr fontId="2"/>
  </si>
  <si>
    <t>SUS316</t>
    <phoneticPr fontId="2"/>
  </si>
  <si>
    <t>SUS316</t>
    <phoneticPr fontId="2"/>
  </si>
  <si>
    <t>V543(TEF)</t>
    <phoneticPr fontId="2"/>
  </si>
  <si>
    <t>Gland Packing</t>
    <phoneticPr fontId="2"/>
  </si>
  <si>
    <t>P4519</t>
    <phoneticPr fontId="2"/>
  </si>
  <si>
    <t>PSA1R Diaphragm</t>
    <phoneticPr fontId="2"/>
  </si>
  <si>
    <t>82553306-10100</t>
    <phoneticPr fontId="2"/>
  </si>
  <si>
    <t>PSA1R Dust Seal</t>
    <phoneticPr fontId="2"/>
  </si>
  <si>
    <t>82521068-10200</t>
    <phoneticPr fontId="2"/>
  </si>
  <si>
    <t>PSA1R Rod Packing</t>
    <phoneticPr fontId="2"/>
  </si>
  <si>
    <t>82521067-10200</t>
    <phoneticPr fontId="2"/>
  </si>
  <si>
    <t>PSA1R O-Ring</t>
    <phoneticPr fontId="2"/>
  </si>
  <si>
    <t>82592235-59600</t>
    <phoneticPr fontId="2"/>
  </si>
  <si>
    <t>PSA1R Lock Washer</t>
    <phoneticPr fontId="2"/>
  </si>
  <si>
    <t>82553318-10100</t>
    <phoneticPr fontId="2"/>
  </si>
  <si>
    <t>PSA2R Diaphragm</t>
    <phoneticPr fontId="2"/>
  </si>
  <si>
    <t>PSA2R Dust Seal</t>
    <phoneticPr fontId="2"/>
  </si>
  <si>
    <t>PSA2R Rod Packing</t>
    <phoneticPr fontId="2"/>
  </si>
  <si>
    <t>PSA2R O-Ring</t>
    <phoneticPr fontId="2"/>
  </si>
  <si>
    <t>PSA2R Lock Washer</t>
    <phoneticPr fontId="2"/>
  </si>
  <si>
    <t>82553307-10100</t>
    <phoneticPr fontId="2"/>
  </si>
  <si>
    <t>PSA3R Diaphragm</t>
    <phoneticPr fontId="2"/>
  </si>
  <si>
    <t>PSA3R Dust Seal</t>
    <phoneticPr fontId="2"/>
  </si>
  <si>
    <t>PSA3R Rod Packing</t>
    <phoneticPr fontId="2"/>
  </si>
  <si>
    <t>PSA3R O-Ring</t>
    <phoneticPr fontId="2"/>
  </si>
  <si>
    <t>PSA3R Lock Washer</t>
    <phoneticPr fontId="2"/>
  </si>
  <si>
    <t>80330420-10200</t>
    <phoneticPr fontId="2"/>
  </si>
  <si>
    <t>Air Filter Regulater KZ03-2B-XX</t>
    <phoneticPr fontId="2"/>
  </si>
  <si>
    <t>Feedback Lever for AVP</t>
    <phoneticPr fontId="2"/>
  </si>
  <si>
    <t>80377049-00100</t>
    <phoneticPr fontId="2"/>
  </si>
  <si>
    <t>82553308-10100</t>
    <phoneticPr fontId="2"/>
  </si>
  <si>
    <t>82592235-89600</t>
    <phoneticPr fontId="2"/>
  </si>
  <si>
    <t>82553318-10200</t>
    <phoneticPr fontId="2"/>
  </si>
  <si>
    <t>PTFE</t>
    <phoneticPr fontId="2"/>
  </si>
  <si>
    <t>82553328-10100</t>
    <phoneticPr fontId="2"/>
  </si>
  <si>
    <t>82553327-10100</t>
    <phoneticPr fontId="2"/>
  </si>
  <si>
    <t>82553020-10100</t>
    <phoneticPr fontId="2"/>
  </si>
  <si>
    <t>O-Ring P16</t>
    <phoneticPr fontId="2"/>
  </si>
  <si>
    <t>O-Ring P22.4</t>
    <phoneticPr fontId="2"/>
  </si>
  <si>
    <t>82592221-70100</t>
    <phoneticPr fontId="2"/>
  </si>
  <si>
    <t>82592222-40100</t>
    <phoneticPr fontId="2"/>
  </si>
  <si>
    <t>O-Ring P12.5</t>
    <phoneticPr fontId="2"/>
  </si>
  <si>
    <t>O-Ring P18</t>
    <phoneticPr fontId="2"/>
  </si>
  <si>
    <t>82592221-40100</t>
    <phoneticPr fontId="2"/>
  </si>
  <si>
    <t>82592221-80100</t>
    <phoneticPr fontId="2"/>
  </si>
  <si>
    <t>82553016-30100</t>
    <phoneticPr fontId="2"/>
  </si>
  <si>
    <t>82553016-10100</t>
    <phoneticPr fontId="2"/>
  </si>
  <si>
    <t>82553016-20100</t>
    <phoneticPr fontId="2"/>
  </si>
  <si>
    <t>82553264-02500</t>
    <phoneticPr fontId="2"/>
  </si>
  <si>
    <t>82553274-05500</t>
    <phoneticPr fontId="2"/>
  </si>
  <si>
    <t>82553274-05200</t>
    <phoneticPr fontId="2"/>
  </si>
  <si>
    <t>82553274-06200</t>
    <phoneticPr fontId="2"/>
  </si>
  <si>
    <t>82553274-10200</t>
    <phoneticPr fontId="2"/>
  </si>
  <si>
    <t>82553277-01200</t>
    <phoneticPr fontId="2"/>
  </si>
  <si>
    <t>82553012-02200</t>
    <phoneticPr fontId="2"/>
  </si>
  <si>
    <t>82553264-02200</t>
    <phoneticPr fontId="2"/>
  </si>
  <si>
    <t>82553264-03200</t>
    <phoneticPr fontId="2"/>
  </si>
  <si>
    <t>82553010-01200</t>
    <phoneticPr fontId="2"/>
  </si>
  <si>
    <t>82553274-15200</t>
    <phoneticPr fontId="2"/>
  </si>
  <si>
    <t>AZBIL EUROPE N.V.</t>
  </si>
  <si>
    <t>-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</si>
  <si>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</si>
  <si>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</si>
  <si>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</si>
  <si>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 :</t>
  </si>
  <si>
    <t>DATE:</t>
  </si>
  <si>
    <t>Your reference No. :</t>
  </si>
  <si>
    <t>Att.:</t>
  </si>
  <si>
    <t>Our Quotation No. :</t>
  </si>
  <si>
    <t>Tel.:</t>
  </si>
  <si>
    <t>Contact person :</t>
  </si>
  <si>
    <t>Mr. Regis Houllier</t>
  </si>
  <si>
    <t>Fax:</t>
  </si>
  <si>
    <t>Tel:</t>
  </si>
  <si>
    <t>+33 3 22 54 83 47</t>
  </si>
  <si>
    <t>Email:</t>
  </si>
  <si>
    <t>+33 3 22 54 83 29</t>
  </si>
  <si>
    <t>Web:</t>
  </si>
  <si>
    <t>regis.houllier@airlitec.com</t>
  </si>
  <si>
    <t>http://eu.azbil.com</t>
  </si>
  <si>
    <t>ITEM</t>
  </si>
  <si>
    <t>MODEL</t>
  </si>
  <si>
    <t>DESCRIPTION</t>
  </si>
  <si>
    <t>Q'TY</t>
  </si>
  <si>
    <t>U/PRICE</t>
  </si>
  <si>
    <t>AMOUNT</t>
  </si>
  <si>
    <t>LEAD TIME</t>
  </si>
  <si>
    <t xml:space="preserve"> </t>
  </si>
  <si>
    <t>(EURO)</t>
  </si>
  <si>
    <t>(Weeks)</t>
  </si>
  <si>
    <t>JLP</t>
  </si>
  <si>
    <t>ATP</t>
  </si>
  <si>
    <t>Cost</t>
  </si>
  <si>
    <t>Margin</t>
  </si>
  <si>
    <t>NSP</t>
  </si>
  <si>
    <t>Total</t>
  </si>
  <si>
    <t>EURO</t>
  </si>
  <si>
    <t>Minimum Charge</t>
  </si>
  <si>
    <t xml:space="preserve">* Packing &amp; Handling charges </t>
  </si>
  <si>
    <t>Freight Charge</t>
  </si>
  <si>
    <t>Sub-total</t>
  </si>
  <si>
    <t>VAT 21%</t>
  </si>
  <si>
    <t xml:space="preserve">REMARKS:  </t>
  </si>
  <si>
    <t>* Lead time may be changed depending on the condition of the outstanding orders at our factory side.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</si>
  <si>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</si>
  <si>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</si>
  <si>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* Before shipping the goods please take notice that the payment must be registered in our bank account.</t>
  </si>
  <si>
    <t>* Certificate of Origin = 50 Euro</t>
  </si>
  <si>
    <t>* Cash Against Document = 80 Euro bank charges</t>
  </si>
  <si>
    <t>* Legalization of documents = 30 Euro per document</t>
  </si>
  <si>
    <t>TERMS and CONDITIONS:</t>
  </si>
  <si>
    <t>Trade Terms:</t>
  </si>
  <si>
    <t xml:space="preserve">FCA JAPAN / Direct shipment from Japan by Air (Freight collect) by our forwarder, </t>
  </si>
  <si>
    <t>Unless otherwise instructed on your order sheet.</t>
  </si>
  <si>
    <t>Payment Terms:</t>
  </si>
  <si>
    <t>Advance payment by T/T remittance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</si>
  <si>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</si>
  <si>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</si>
  <si>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</si>
  <si>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</si>
  <si>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</si>
  <si>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</si>
  <si>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</si>
  <si>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</si>
  <si>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</si>
  <si>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</si>
  <si>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</si>
  <si>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>Regis Houllier</t>
  </si>
  <si>
    <t>On behalf of Azbil Europe N.V.</t>
  </si>
  <si>
    <t>Q2012RH127</t>
  </si>
  <si>
    <t>John Holmes</t>
  </si>
  <si>
    <t>MRC Transmark</t>
  </si>
  <si>
    <t>Email: john.holmes@mrctransmark.com</t>
  </si>
  <si>
    <t>Title: Regional Sales Manager</t>
  </si>
  <si>
    <t>Cell: +447885 897336</t>
  </si>
  <si>
    <t>www.mrctransmark.com</t>
  </si>
  <si>
    <t>See details next pages</t>
  </si>
  <si>
    <t>margin</t>
  </si>
  <si>
    <t>Total in Euro</t>
  </si>
  <si>
    <t>Unit price in Euro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</si>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</sst>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mmm\ dd\,\ yyyy"/>
    <numFmt numFmtId="165" formatCode="#,##0.00;[Red]#,##0.00"/>
    <numFmt numFmtId="166" formatCode="#,##0.000\ _€;[Red]\-#,##0.000\ _€"/>
    <numFmt numFmtId="167" formatCode="[$€]#,##0.00_);[Red]\([$€]#,##0.00\)"/>
    <numFmt numFmtId="168" formatCode="####\ \ \ \ "/>
    <numFmt numFmtId="169" formatCode="0_);[Red]\(0\)"/>
    <numFmt numFmtId="170" formatCode="dd\.mm\.yy"/>
  </numFmts>
  <fonts count="20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1"/>
      <color indexed="10"/>
      <name val="Arial"/>
      <family val="2"/>
    </font>
    <font>
      <b/>
      <i/>
      <sz val="16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0" fillId="0" borderId="0" xfId="0" applyFont="1" applyBorder="1" applyAlignment="1"/>
    <xf numFmtId="0" fontId="5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 applyAlignment="1">
      <alignment horizontal="centerContinuous" vertical="center"/>
    </xf>
    <xf numFmtId="164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5" fontId="8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8" fillId="0" borderId="0" xfId="0" applyNumberFormat="1" applyFont="1" applyAlignment="1">
      <alignment horizontal="left" vertical="center"/>
    </xf>
    <xf numFmtId="0" fontId="15" fillId="0" borderId="0" xfId="2" applyFont="1" applyAlignment="1" applyProtection="1">
      <alignment vertical="center"/>
    </xf>
    <xf numFmtId="0" fontId="4" fillId="0" borderId="0" xfId="0" quotePrefix="1" applyFont="1" applyBorder="1" applyAlignment="1">
      <alignment vertical="center"/>
    </xf>
    <xf numFmtId="0" fontId="15" fillId="0" borderId="0" xfId="2" applyFont="1" applyAlignment="1" applyProtection="1"/>
    <xf numFmtId="0" fontId="8" fillId="0" borderId="0" xfId="0" quotePrefix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/>
    <xf numFmtId="0" fontId="16" fillId="0" borderId="0" xfId="2" applyFont="1" applyAlignment="1" applyProtection="1">
      <alignment vertical="center"/>
    </xf>
    <xf numFmtId="0" fontId="17" fillId="0" borderId="0" xfId="2" applyFont="1" applyAlignment="1" applyProtection="1"/>
    <xf numFmtId="0" fontId="16" fillId="0" borderId="0" xfId="2" applyFont="1" applyBorder="1" applyAlignment="1" applyProtection="1">
      <alignment vertical="center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165" fontId="8" fillId="0" borderId="4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0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38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Alignment="1">
      <alignment horizontal="center" vertical="center"/>
    </xf>
    <xf numFmtId="1" fontId="8" fillId="0" borderId="0" xfId="4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66" fontId="8" fillId="0" borderId="0" xfId="4" applyNumberFormat="1" applyFont="1" applyAlignment="1">
      <alignment horizontal="center" vertical="center"/>
    </xf>
    <xf numFmtId="167" fontId="8" fillId="0" borderId="0" xfId="5" applyFont="1" applyAlignment="1">
      <alignment horizontal="center" vertical="center"/>
    </xf>
    <xf numFmtId="9" fontId="8" fillId="0" borderId="0" xfId="1" applyFont="1" applyAlignment="1">
      <alignment horizontal="center" vertical="center"/>
    </xf>
    <xf numFmtId="38" fontId="8" fillId="0" borderId="0" xfId="4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0" fontId="8" fillId="0" borderId="0" xfId="4" applyFont="1" applyAlignment="1">
      <alignment vertical="center"/>
    </xf>
    <xf numFmtId="9" fontId="8" fillId="0" borderId="0" xfId="0" applyNumberFormat="1" applyFont="1" applyAlignment="1">
      <alignment vertical="center"/>
    </xf>
    <xf numFmtId="38" fontId="8" fillId="0" borderId="0" xfId="4" applyNumberFormat="1" applyFont="1" applyFill="1" applyBorder="1" applyAlignment="1">
      <alignment horizontal="center" vertical="center"/>
    </xf>
    <xf numFmtId="38" fontId="8" fillId="0" borderId="0" xfId="4" applyNumberFormat="1" applyFont="1" applyFill="1" applyBorder="1" applyAlignment="1">
      <alignment horizontal="left" vertical="center"/>
    </xf>
    <xf numFmtId="1" fontId="8" fillId="0" borderId="0" xfId="4" applyNumberFormat="1" applyFont="1" applyAlignment="1">
      <alignment horizontal="center" vertical="center"/>
    </xf>
    <xf numFmtId="38" fontId="8" fillId="0" borderId="0" xfId="4" applyNumberFormat="1" applyFont="1" applyBorder="1" applyAlignment="1" applyProtection="1">
      <alignment horizontal="center" vertical="center"/>
      <protection locked="0"/>
    </xf>
    <xf numFmtId="2" fontId="8" fillId="0" borderId="0" xfId="4" applyNumberFormat="1" applyFont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168" fontId="8" fillId="0" borderId="6" xfId="0" applyNumberFormat="1" applyFont="1" applyBorder="1" applyAlignment="1" applyProtection="1">
      <alignment horizontal="right" vertical="center"/>
      <protection locked="0"/>
    </xf>
    <xf numFmtId="0" fontId="8" fillId="0" borderId="6" xfId="0" applyNumberFormat="1" applyFont="1" applyBorder="1" applyAlignment="1" applyProtection="1">
      <alignment vertical="center"/>
      <protection locked="0"/>
    </xf>
    <xf numFmtId="165" fontId="8" fillId="0" borderId="6" xfId="4" applyNumberFormat="1" applyFont="1" applyBorder="1" applyAlignment="1" applyProtection="1">
      <alignment horizontal="right" vertical="center"/>
      <protection locked="0"/>
    </xf>
    <xf numFmtId="165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165" fontId="8" fillId="0" borderId="0" xfId="4" applyNumberFormat="1" applyFont="1" applyBorder="1" applyAlignment="1" applyProtection="1">
      <alignment horizontal="right" vertical="center"/>
      <protection locked="0"/>
    </xf>
    <xf numFmtId="40" fontId="8" fillId="0" borderId="0" xfId="4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right" vertical="center"/>
    </xf>
    <xf numFmtId="165" fontId="8" fillId="0" borderId="5" xfId="4" applyNumberFormat="1" applyFont="1" applyBorder="1" applyAlignment="1" applyProtection="1">
      <alignment horizontal="right" vertical="center"/>
      <protection locked="0"/>
    </xf>
    <xf numFmtId="165" fontId="8" fillId="0" borderId="5" xfId="0" applyNumberFormat="1" applyFont="1" applyBorder="1" applyAlignment="1" applyProtection="1">
      <alignment horizontal="right" vertical="center"/>
      <protection locked="0"/>
    </xf>
    <xf numFmtId="40" fontId="8" fillId="0" borderId="5" xfId="4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14" fillId="0" borderId="7" xfId="0" applyFont="1" applyBorder="1" applyAlignment="1">
      <alignment horizontal="right" vertical="center"/>
    </xf>
    <xf numFmtId="165" fontId="8" fillId="0" borderId="7" xfId="4" applyNumberFormat="1" applyFont="1" applyBorder="1" applyAlignment="1" applyProtection="1">
      <alignment horizontal="right" vertical="center"/>
      <protection locked="0"/>
    </xf>
    <xf numFmtId="165" fontId="8" fillId="0" borderId="7" xfId="0" applyNumberFormat="1" applyFont="1" applyBorder="1" applyAlignment="1" applyProtection="1">
      <alignment horizontal="right" vertical="center"/>
      <protection locked="0"/>
    </xf>
    <xf numFmtId="40" fontId="8" fillId="0" borderId="7" xfId="4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 applyProtection="1">
      <alignment vertical="center"/>
      <protection locked="0"/>
    </xf>
    <xf numFmtId="0" fontId="14" fillId="0" borderId="8" xfId="0" applyFont="1" applyBorder="1" applyAlignment="1">
      <alignment horizontal="right" vertical="center"/>
    </xf>
    <xf numFmtId="165" fontId="8" fillId="0" borderId="8" xfId="4" applyNumberFormat="1" applyFont="1" applyBorder="1" applyAlignment="1" applyProtection="1">
      <alignment horizontal="right" vertical="center"/>
      <protection locked="0"/>
    </xf>
    <xf numFmtId="165" fontId="8" fillId="0" borderId="8" xfId="0" applyNumberFormat="1" applyFont="1" applyBorder="1" applyAlignment="1" applyProtection="1">
      <alignment horizontal="right" vertical="center"/>
      <protection locked="0"/>
    </xf>
    <xf numFmtId="40" fontId="8" fillId="0" borderId="8" xfId="4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40" fontId="8" fillId="0" borderId="6" xfId="4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169" fontId="8" fillId="0" borderId="0" xfId="4" applyNumberFormat="1" applyFont="1" applyBorder="1" applyAlignment="1" applyProtection="1">
      <alignment horizontal="right" vertical="center"/>
      <protection locked="0"/>
    </xf>
    <xf numFmtId="169" fontId="8" fillId="0" borderId="0" xfId="0" applyNumberFormat="1" applyFont="1" applyBorder="1" applyAlignment="1" applyProtection="1">
      <alignment vertical="center"/>
      <protection locked="0"/>
    </xf>
    <xf numFmtId="40" fontId="8" fillId="0" borderId="0" xfId="4" applyNumberFormat="1" applyFont="1" applyBorder="1" applyAlignment="1" applyProtection="1">
      <alignment horizontal="right" vertical="center"/>
      <protection locked="0"/>
    </xf>
    <xf numFmtId="40" fontId="8" fillId="0" borderId="0" xfId="4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40" fontId="14" fillId="0" borderId="0" xfId="4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 vertical="center"/>
    </xf>
    <xf numFmtId="0" fontId="8" fillId="0" borderId="0" xfId="0" applyFont="1" applyFill="1" applyAlignment="1">
      <alignment vertical="center"/>
    </xf>
    <xf numFmtId="170" fontId="8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0" fontId="8" fillId="0" borderId="0" xfId="4" applyFont="1" applyBorder="1" applyAlignment="1" applyProtection="1">
      <alignment vertical="center"/>
      <protection locked="0"/>
    </xf>
    <xf numFmtId="38" fontId="8" fillId="0" borderId="0" xfId="4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40" fontId="5" fillId="0" borderId="0" xfId="4" applyFont="1" applyBorder="1" applyAlignment="1" applyProtection="1">
      <alignment vertical="center"/>
      <protection locked="0"/>
    </xf>
    <xf numFmtId="0" fontId="18" fillId="0" borderId="0" xfId="0" applyFont="1"/>
    <xf numFmtId="38" fontId="18" fillId="0" borderId="0" xfId="3" applyFont="1"/>
    <xf numFmtId="1" fontId="18" fillId="0" borderId="0" xfId="3" applyNumberFormat="1" applyFont="1" applyAlignment="1">
      <alignment horizontal="center"/>
    </xf>
    <xf numFmtId="0" fontId="8" fillId="0" borderId="3" xfId="0" applyFont="1" applyBorder="1"/>
    <xf numFmtId="0" fontId="8" fillId="0" borderId="3" xfId="0" applyFont="1" applyFill="1" applyBorder="1"/>
    <xf numFmtId="1" fontId="8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0" fontId="8" fillId="0" borderId="0" xfId="0" applyFont="1" applyFill="1" applyBorder="1"/>
    <xf numFmtId="38" fontId="8" fillId="0" borderId="3" xfId="3" applyFont="1" applyBorder="1"/>
    <xf numFmtId="0" fontId="18" fillId="0" borderId="2" xfId="0" applyFont="1" applyBorder="1"/>
    <xf numFmtId="1" fontId="18" fillId="0" borderId="2" xfId="0" applyNumberFormat="1" applyFont="1" applyBorder="1" applyAlignment="1">
      <alignment horizontal="center"/>
    </xf>
    <xf numFmtId="0" fontId="18" fillId="0" borderId="0" xfId="0" applyFont="1" applyBorder="1"/>
    <xf numFmtId="38" fontId="18" fillId="0" borderId="2" xfId="3" applyFont="1" applyBorder="1"/>
    <xf numFmtId="38" fontId="18" fillId="0" borderId="1" xfId="3" applyFont="1" applyBorder="1"/>
    <xf numFmtId="9" fontId="18" fillId="0" borderId="0" xfId="0" applyNumberFormat="1" applyFont="1"/>
    <xf numFmtId="0" fontId="18" fillId="0" borderId="1" xfId="0" applyFont="1" applyBorder="1"/>
    <xf numFmtId="1" fontId="18" fillId="0" borderId="1" xfId="0" applyNumberFormat="1" applyFont="1" applyBorder="1" applyAlignment="1">
      <alignment horizontal="center"/>
    </xf>
    <xf numFmtId="0" fontId="18" fillId="0" borderId="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Border="1"/>
    <xf numFmtId="38" fontId="18" fillId="0" borderId="1" xfId="3" applyFont="1" applyFill="1" applyBorder="1"/>
    <xf numFmtId="1" fontId="18" fillId="0" borderId="1" xfId="3" applyNumberFormat="1" applyFont="1" applyBorder="1" applyAlignment="1">
      <alignment horizontal="center"/>
    </xf>
    <xf numFmtId="38" fontId="18" fillId="0" borderId="0" xfId="3" applyFont="1" applyBorder="1"/>
    <xf numFmtId="38" fontId="18" fillId="0" borderId="0" xfId="3" applyFont="1" applyFill="1" applyBorder="1"/>
    <xf numFmtId="0" fontId="18" fillId="0" borderId="0" xfId="0" applyFont="1" applyFill="1" applyBorder="1" applyAlignment="1">
      <alignment horizontal="left"/>
    </xf>
    <xf numFmtId="1" fontId="18" fillId="0" borderId="0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6">
    <cellStyle name="Euro" xfId="5"/>
    <cellStyle name="Lien hypertexte" xfId="2" builtinId="8"/>
    <cellStyle name="Milliers" xfId="4" builtinId="3"/>
    <cellStyle name="Milliers [0]" xfId="3" builtinId="6"/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n.holmes@mrctransmark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rctransmark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workbookViewId="0">
      <selection activeCell="F131" sqref="A1:F131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4" t="s">
        <v>91</v>
      </c>
      <c r="B2" s="4"/>
      <c r="C2" s="4"/>
      <c r="D2" s="4"/>
      <c r="E2" s="4"/>
      <c r="G2" s="5" t="s">
        <v>92</v>
      </c>
      <c r="H2" s="6"/>
      <c r="I2" s="7" t="s">
        <v>92</v>
      </c>
      <c r="J2" s="8" t="s">
        <v>93</v>
      </c>
      <c r="K2" s="2"/>
    </row>
    <row r="3" spans="1:230" ht="4.9000000000000004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230" s="11" customFormat="1" ht="15" customHeight="1">
      <c r="A4" s="144" t="s">
        <v>94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/>
      <c r="M4"/>
      <c r="N4"/>
      <c r="O4"/>
      <c r="P4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</row>
    <row r="5" spans="1:230" s="11" customFormat="1" ht="15" customHeight="1">
      <c r="A5" s="145" t="s">
        <v>95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/>
      <c r="M5"/>
      <c r="N5"/>
      <c r="O5"/>
      <c r="P5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</row>
    <row r="6" spans="1:230" s="11" customFormat="1" ht="15.75" customHeight="1">
      <c r="A6" s="12"/>
      <c r="C6" s="13"/>
      <c r="D6" s="14"/>
      <c r="E6" s="12"/>
      <c r="F6" s="10"/>
      <c r="G6" s="15"/>
      <c r="I6" s="15"/>
      <c r="J6" s="16"/>
      <c r="K6" s="15"/>
      <c r="L6"/>
      <c r="M6"/>
      <c r="N6"/>
      <c r="O6"/>
      <c r="P6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</row>
    <row r="7" spans="1:230" ht="15.75" customHeight="1">
      <c r="A7" s="12"/>
      <c r="B7" s="17" t="s">
        <v>96</v>
      </c>
      <c r="C7" s="13"/>
      <c r="D7" s="14" t="s">
        <v>162</v>
      </c>
      <c r="E7" s="12"/>
      <c r="F7" s="10"/>
      <c r="G7" s="13"/>
      <c r="H7" s="17" t="s">
        <v>97</v>
      </c>
      <c r="I7" s="12"/>
      <c r="J7" s="18">
        <v>41004</v>
      </c>
      <c r="K7" s="13"/>
      <c r="L7"/>
      <c r="M7"/>
      <c r="N7"/>
      <c r="O7"/>
      <c r="P7"/>
    </row>
    <row r="8" spans="1:230" ht="15.75" customHeight="1">
      <c r="A8" s="12"/>
      <c r="B8" s="13"/>
      <c r="C8" s="13"/>
      <c r="D8" s="14" t="s">
        <v>163</v>
      </c>
      <c r="E8" s="12"/>
      <c r="F8" s="3"/>
      <c r="G8" s="17"/>
      <c r="H8" s="12"/>
      <c r="I8" s="12"/>
      <c r="J8" s="12"/>
      <c r="K8" s="13"/>
      <c r="L8"/>
      <c r="M8"/>
      <c r="N8"/>
      <c r="O8"/>
      <c r="P8"/>
    </row>
    <row r="9" spans="1:230" ht="15.75" customHeight="1">
      <c r="A9" s="12"/>
      <c r="B9" s="13"/>
      <c r="C9" s="13"/>
      <c r="D9" s="24" t="s">
        <v>164</v>
      </c>
      <c r="E9" s="12"/>
      <c r="F9" s="3"/>
      <c r="G9" s="17"/>
      <c r="H9" s="12"/>
      <c r="J9" s="12"/>
      <c r="K9" s="13"/>
      <c r="L9"/>
      <c r="M9"/>
      <c r="N9"/>
      <c r="O9"/>
      <c r="P9"/>
    </row>
    <row r="10" spans="1:230" ht="15.75" customHeight="1">
      <c r="A10" s="12"/>
      <c r="B10" s="13"/>
      <c r="C10" s="13"/>
      <c r="D10" s="14" t="s">
        <v>165</v>
      </c>
      <c r="E10" s="14"/>
      <c r="G10" s="13"/>
      <c r="H10" s="5" t="s">
        <v>98</v>
      </c>
      <c r="J10" s="12"/>
      <c r="K10" s="19"/>
      <c r="L10"/>
      <c r="M10"/>
      <c r="N10"/>
      <c r="O10"/>
      <c r="P10"/>
    </row>
    <row r="11" spans="1:230" ht="15.75" customHeight="1">
      <c r="A11" s="12"/>
      <c r="B11" s="20" t="s">
        <v>99</v>
      </c>
      <c r="C11" s="13"/>
      <c r="D11" s="14" t="s">
        <v>166</v>
      </c>
      <c r="E11" s="12"/>
      <c r="F11" s="3"/>
      <c r="G11" s="12"/>
      <c r="H11" s="5" t="s">
        <v>100</v>
      </c>
      <c r="I11" s="5"/>
      <c r="J11" s="21" t="s">
        <v>161</v>
      </c>
      <c r="K11" s="13"/>
      <c r="L11"/>
      <c r="M11"/>
      <c r="N11"/>
      <c r="O11"/>
      <c r="P11"/>
    </row>
    <row r="12" spans="1:230" ht="15.75" customHeight="1">
      <c r="A12" s="12"/>
      <c r="B12" s="20" t="s">
        <v>101</v>
      </c>
      <c r="C12" s="13"/>
      <c r="D12" s="24" t="s">
        <v>167</v>
      </c>
      <c r="E12" s="12"/>
      <c r="F12" s="3"/>
      <c r="G12" s="12"/>
      <c r="H12" s="5" t="s">
        <v>102</v>
      </c>
      <c r="I12" s="13"/>
      <c r="J12" s="13" t="s">
        <v>103</v>
      </c>
      <c r="K12" s="13"/>
      <c r="L12"/>
      <c r="M12"/>
      <c r="N12"/>
      <c r="O12"/>
      <c r="P12"/>
    </row>
    <row r="13" spans="1:230" ht="15.75" customHeight="1">
      <c r="A13" s="12"/>
      <c r="B13" s="20" t="s">
        <v>104</v>
      </c>
      <c r="C13" s="13"/>
      <c r="D13" s="22"/>
      <c r="E13" s="12"/>
      <c r="F13" s="3"/>
      <c r="G13" s="12"/>
      <c r="H13" s="5" t="s">
        <v>105</v>
      </c>
      <c r="I13" s="13"/>
      <c r="J13" s="23" t="s">
        <v>106</v>
      </c>
      <c r="K13" s="13"/>
      <c r="L13"/>
      <c r="M13"/>
      <c r="N13"/>
      <c r="O13"/>
      <c r="P13"/>
    </row>
    <row r="14" spans="1:230" ht="15.75" customHeight="1">
      <c r="A14" s="12"/>
      <c r="B14" s="20" t="s">
        <v>107</v>
      </c>
      <c r="C14" s="12"/>
      <c r="D14" s="24"/>
      <c r="E14" s="12"/>
      <c r="F14" s="3"/>
      <c r="G14" s="12"/>
      <c r="H14" s="5" t="s">
        <v>104</v>
      </c>
      <c r="J14" s="25" t="s">
        <v>108</v>
      </c>
      <c r="K14" s="13"/>
      <c r="L14"/>
      <c r="M14"/>
      <c r="N14"/>
      <c r="O14"/>
      <c r="P14"/>
    </row>
    <row r="15" spans="1:230" ht="15.75" customHeight="1">
      <c r="A15" s="12"/>
      <c r="B15" s="26" t="s">
        <v>109</v>
      </c>
      <c r="C15" s="12"/>
      <c r="D15" s="27"/>
      <c r="E15" s="12"/>
      <c r="F15" s="3"/>
      <c r="G15" s="12"/>
      <c r="H15" s="5" t="s">
        <v>107</v>
      </c>
      <c r="J15" s="28" t="s">
        <v>110</v>
      </c>
      <c r="K15" s="13"/>
      <c r="L15"/>
      <c r="M15"/>
      <c r="N15"/>
      <c r="O15"/>
      <c r="P15"/>
    </row>
    <row r="16" spans="1:230" ht="15.75" customHeight="1">
      <c r="A16" s="12"/>
      <c r="B16" s="26"/>
      <c r="C16" s="12"/>
      <c r="D16" s="29"/>
      <c r="E16" s="12"/>
      <c r="F16" s="3"/>
      <c r="G16" s="12"/>
      <c r="H16" s="5" t="s">
        <v>109</v>
      </c>
      <c r="I16" s="13"/>
      <c r="J16" s="30" t="s">
        <v>111</v>
      </c>
      <c r="K16" s="13"/>
      <c r="L16"/>
      <c r="M16"/>
      <c r="N16"/>
      <c r="O16"/>
      <c r="P16"/>
    </row>
    <row r="17" spans="1:16" ht="15.75" customHeight="1">
      <c r="A17" s="12"/>
      <c r="B17" s="26"/>
      <c r="C17" s="12"/>
      <c r="D17" s="31"/>
      <c r="E17" s="13"/>
      <c r="F17" s="13"/>
      <c r="G17" s="12"/>
      <c r="H17" s="12"/>
      <c r="I17" s="13"/>
      <c r="J17" s="32"/>
      <c r="K17" s="13"/>
    </row>
    <row r="18" spans="1:16" ht="15.75" customHeight="1">
      <c r="A18" s="12"/>
      <c r="B18" s="33" t="s">
        <v>112</v>
      </c>
      <c r="C18" s="33"/>
      <c r="D18" s="34" t="s">
        <v>113</v>
      </c>
      <c r="E18" s="35" t="s">
        <v>114</v>
      </c>
      <c r="F18" s="33"/>
      <c r="G18" s="33" t="s">
        <v>115</v>
      </c>
      <c r="H18" s="36" t="s">
        <v>116</v>
      </c>
      <c r="I18" s="37"/>
      <c r="J18" s="37" t="s">
        <v>117</v>
      </c>
      <c r="K18" s="38" t="s">
        <v>118</v>
      </c>
    </row>
    <row r="19" spans="1:16" ht="15.75" customHeight="1">
      <c r="A19" s="12"/>
      <c r="B19" s="39" t="s">
        <v>119</v>
      </c>
      <c r="C19" s="39"/>
      <c r="D19" s="15" t="s">
        <v>119</v>
      </c>
      <c r="E19" s="40"/>
      <c r="F19" s="39"/>
      <c r="G19" s="41"/>
      <c r="H19" s="42" t="s">
        <v>120</v>
      </c>
      <c r="I19" s="43"/>
      <c r="J19" s="43" t="s">
        <v>120</v>
      </c>
      <c r="K19" s="44" t="s">
        <v>121</v>
      </c>
    </row>
    <row r="20" spans="1:16" ht="6.75" customHeight="1">
      <c r="A20" s="12"/>
      <c r="B20" s="39"/>
      <c r="C20" s="39"/>
      <c r="D20" s="15"/>
      <c r="E20" s="40"/>
      <c r="F20" s="39"/>
      <c r="G20" s="41"/>
      <c r="H20" s="42"/>
      <c r="I20" s="43"/>
      <c r="J20" s="43"/>
      <c r="K20" s="38"/>
    </row>
    <row r="21" spans="1:16" s="12" customFormat="1" ht="15.75" customHeight="1">
      <c r="B21" s="45"/>
      <c r="C21" s="46"/>
      <c r="D21" s="47"/>
      <c r="E21" s="48"/>
      <c r="G21" s="49"/>
      <c r="H21" s="50"/>
      <c r="I21" s="43"/>
      <c r="J21" s="43"/>
      <c r="K21" s="51"/>
      <c r="L21" s="52" t="s">
        <v>122</v>
      </c>
      <c r="M21" s="53" t="s">
        <v>123</v>
      </c>
      <c r="N21" s="54" t="s">
        <v>124</v>
      </c>
      <c r="O21" s="55" t="s">
        <v>125</v>
      </c>
      <c r="P21" s="56" t="s">
        <v>126</v>
      </c>
    </row>
    <row r="22" spans="1:16" s="12" customFormat="1" ht="15.75" customHeight="1">
      <c r="B22" s="45">
        <v>1</v>
      </c>
      <c r="C22" s="46"/>
      <c r="E22" s="47" t="s">
        <v>168</v>
      </c>
      <c r="G22" s="57"/>
      <c r="H22" s="50"/>
      <c r="I22" s="43"/>
      <c r="J22" s="43">
        <f>G22*H22</f>
        <v>0</v>
      </c>
      <c r="K22" s="51" t="s">
        <v>172</v>
      </c>
      <c r="L22" s="58"/>
      <c r="N22" s="59"/>
      <c r="O22" s="60"/>
    </row>
    <row r="23" spans="1:16" s="56" customFormat="1" ht="15.75" customHeight="1">
      <c r="B23" s="61"/>
      <c r="C23" s="45"/>
      <c r="D23" s="47"/>
      <c r="E23" s="62"/>
      <c r="G23" s="63"/>
      <c r="H23" s="50"/>
      <c r="I23" s="64"/>
      <c r="J23" s="43"/>
      <c r="K23" s="51"/>
      <c r="L23" s="65"/>
      <c r="M23" s="53"/>
      <c r="N23" s="54"/>
      <c r="O23" s="55"/>
    </row>
    <row r="24" spans="1:16" s="56" customFormat="1" ht="15.75" customHeight="1">
      <c r="B24" s="45"/>
      <c r="C24" s="45"/>
      <c r="D24" s="47"/>
      <c r="E24" s="62"/>
      <c r="G24" s="63"/>
      <c r="H24" s="50"/>
      <c r="I24" s="64"/>
      <c r="J24" s="43"/>
      <c r="K24" s="51"/>
      <c r="L24" s="65"/>
      <c r="M24" s="12"/>
      <c r="N24" s="59"/>
      <c r="O24" s="60"/>
      <c r="P24" s="12"/>
    </row>
    <row r="25" spans="1:16" s="56" customFormat="1" ht="15.75" customHeight="1">
      <c r="B25" s="45"/>
      <c r="C25" s="45"/>
      <c r="D25" s="47"/>
      <c r="E25" s="62"/>
      <c r="G25" s="63"/>
      <c r="H25" s="50"/>
      <c r="I25" s="64"/>
      <c r="J25" s="43"/>
      <c r="K25" s="51"/>
      <c r="L25" s="65"/>
      <c r="M25" s="53"/>
      <c r="N25" s="54"/>
      <c r="O25" s="55"/>
    </row>
    <row r="26" spans="1:16" s="56" customFormat="1" ht="15.75" customHeight="1">
      <c r="B26" s="45"/>
      <c r="C26" s="45"/>
      <c r="D26" s="47"/>
      <c r="E26" s="62"/>
      <c r="G26" s="63"/>
      <c r="H26" s="50"/>
      <c r="I26" s="64"/>
      <c r="J26" s="43"/>
      <c r="K26" s="51"/>
      <c r="L26" s="65"/>
      <c r="M26" s="12"/>
      <c r="N26" s="59"/>
      <c r="O26" s="60"/>
      <c r="P26" s="12"/>
    </row>
    <row r="27" spans="1:16" s="56" customFormat="1" ht="15.75" customHeight="1">
      <c r="B27" s="45"/>
      <c r="C27" s="45"/>
      <c r="D27" s="47"/>
      <c r="E27" s="62"/>
      <c r="H27" s="50"/>
      <c r="I27" s="64"/>
      <c r="J27" s="43"/>
      <c r="K27" s="51"/>
      <c r="M27" s="53"/>
      <c r="N27" s="54"/>
      <c r="O27" s="55"/>
    </row>
    <row r="28" spans="1:16" s="56" customFormat="1" ht="15.75" customHeight="1">
      <c r="B28" s="45"/>
      <c r="C28" s="45"/>
      <c r="D28" s="47"/>
      <c r="E28" s="62"/>
      <c r="H28" s="50"/>
      <c r="I28" s="64"/>
      <c r="J28" s="64"/>
      <c r="K28" s="64"/>
    </row>
    <row r="29" spans="1:16" ht="15.75" customHeight="1" thickBot="1">
      <c r="A29" s="12"/>
      <c r="B29" s="66"/>
      <c r="C29" s="67"/>
      <c r="D29" s="68"/>
      <c r="E29" s="69"/>
      <c r="F29" s="70"/>
      <c r="G29" s="71"/>
      <c r="H29" s="72"/>
      <c r="I29" s="73"/>
      <c r="J29" s="73"/>
      <c r="K29" s="74"/>
    </row>
    <row r="30" spans="1:16" ht="15.75" customHeight="1">
      <c r="A30" s="12"/>
      <c r="B30" s="75"/>
      <c r="C30" s="75"/>
      <c r="D30" s="38"/>
      <c r="E30" s="13"/>
      <c r="F30" s="75"/>
      <c r="G30" s="17" t="s">
        <v>127</v>
      </c>
      <c r="H30" s="76" t="s">
        <v>128</v>
      </c>
      <c r="I30" s="43"/>
      <c r="J30" s="43">
        <f>SUM(J21:J29)</f>
        <v>0</v>
      </c>
      <c r="K30" s="77"/>
    </row>
    <row r="31" spans="1:16" ht="15.75" customHeight="1">
      <c r="A31" s="12"/>
      <c r="B31" s="75"/>
      <c r="C31" s="75"/>
      <c r="D31" s="38"/>
      <c r="E31" s="78"/>
      <c r="F31" s="79"/>
      <c r="G31" s="80" t="s">
        <v>129</v>
      </c>
      <c r="H31" s="81" t="s">
        <v>128</v>
      </c>
      <c r="I31" s="82"/>
      <c r="J31" s="82">
        <v>150</v>
      </c>
      <c r="K31" s="83"/>
    </row>
    <row r="32" spans="1:16" ht="15.75" customHeight="1">
      <c r="A32" s="12"/>
      <c r="B32" s="75"/>
      <c r="C32" s="75"/>
      <c r="D32" s="38"/>
      <c r="E32" s="35"/>
      <c r="F32" s="84"/>
      <c r="G32" s="85" t="s">
        <v>130</v>
      </c>
      <c r="H32" s="86" t="s">
        <v>128</v>
      </c>
      <c r="I32" s="87"/>
      <c r="J32" s="87">
        <v>0</v>
      </c>
      <c r="K32" s="88"/>
    </row>
    <row r="33" spans="1:230" ht="15.75" customHeight="1" thickBot="1">
      <c r="A33" s="12"/>
      <c r="B33" s="67"/>
      <c r="C33" s="67"/>
      <c r="D33" s="66"/>
      <c r="E33" s="89"/>
      <c r="F33" s="90"/>
      <c r="G33" s="91" t="s">
        <v>131</v>
      </c>
      <c r="H33" s="92" t="s">
        <v>128</v>
      </c>
      <c r="I33" s="93"/>
      <c r="J33" s="93"/>
      <c r="K33" s="94"/>
    </row>
    <row r="34" spans="1:230" ht="15.75" customHeight="1">
      <c r="A34" s="12"/>
      <c r="B34" s="75"/>
      <c r="C34" s="75"/>
      <c r="D34" s="38"/>
      <c r="E34" s="13"/>
      <c r="F34" s="75"/>
      <c r="G34" s="95" t="s">
        <v>132</v>
      </c>
      <c r="H34" s="76" t="s">
        <v>128</v>
      </c>
      <c r="I34" s="43"/>
      <c r="J34" s="43">
        <f>IF(J30&lt;150, 150, J30)</f>
        <v>150</v>
      </c>
      <c r="K34" s="77"/>
    </row>
    <row r="35" spans="1:230" ht="15.75" customHeight="1" thickBot="1">
      <c r="A35" s="12"/>
      <c r="B35" s="67"/>
      <c r="C35" s="67"/>
      <c r="D35" s="66"/>
      <c r="E35" s="69"/>
      <c r="F35" s="67"/>
      <c r="G35" s="96" t="s">
        <v>133</v>
      </c>
      <c r="H35" s="72" t="s">
        <v>128</v>
      </c>
      <c r="I35" s="73"/>
      <c r="J35" s="73"/>
      <c r="K35" s="97"/>
    </row>
    <row r="36" spans="1:230" ht="15.75" customHeight="1">
      <c r="A36" s="12"/>
      <c r="B36" s="75"/>
      <c r="C36" s="75"/>
      <c r="D36" s="38"/>
      <c r="E36" s="12"/>
      <c r="F36" s="75"/>
      <c r="G36" s="98" t="s">
        <v>127</v>
      </c>
      <c r="H36" s="76" t="s">
        <v>128</v>
      </c>
      <c r="I36" s="43"/>
      <c r="J36" s="76">
        <f>SUM(J34:J35)</f>
        <v>150</v>
      </c>
      <c r="K36" s="77"/>
    </row>
    <row r="37" spans="1:230" ht="15.75" customHeight="1">
      <c r="A37" s="12"/>
      <c r="B37" s="75"/>
      <c r="C37" s="75"/>
      <c r="D37" s="38"/>
      <c r="E37" s="12"/>
      <c r="F37" s="75"/>
      <c r="G37" s="98"/>
      <c r="H37" s="76"/>
      <c r="I37" s="43"/>
      <c r="J37" s="76"/>
      <c r="K37" s="77"/>
    </row>
    <row r="38" spans="1:230" s="12" customFormat="1" ht="15.75" customHeight="1">
      <c r="B38" s="99" t="s">
        <v>134</v>
      </c>
      <c r="C38" s="75"/>
      <c r="D38" s="38"/>
      <c r="E38" s="75"/>
      <c r="F38" s="75"/>
      <c r="G38" s="100"/>
      <c r="H38" s="101"/>
      <c r="I38" s="75"/>
      <c r="J38" s="102"/>
      <c r="K38" s="103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2" customFormat="1" ht="15.75" customHeight="1">
      <c r="B39" s="104" t="s">
        <v>135</v>
      </c>
      <c r="E39" s="75"/>
      <c r="F39" s="75"/>
      <c r="G39" s="100"/>
      <c r="H39" s="101"/>
      <c r="I39" s="75"/>
      <c r="J39" s="102"/>
      <c r="K39" s="103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2" customFormat="1" ht="15.75" customHeight="1">
      <c r="B40" s="104" t="s">
        <v>136</v>
      </c>
      <c r="E40" s="75"/>
      <c r="F40" s="75"/>
      <c r="G40" s="100"/>
      <c r="H40" s="101"/>
      <c r="I40" s="75"/>
      <c r="J40" s="102"/>
      <c r="K40" s="103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2" customFormat="1" ht="15.75" customHeight="1">
      <c r="B41" s="104" t="s">
        <v>137</v>
      </c>
      <c r="E41" s="75"/>
      <c r="F41" s="75"/>
      <c r="G41" s="100"/>
      <c r="H41" s="101"/>
      <c r="I41" s="75"/>
      <c r="J41" s="102"/>
      <c r="K41" s="103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2" customFormat="1" ht="15.75" customHeight="1">
      <c r="B42" s="104" t="s">
        <v>138</v>
      </c>
      <c r="E42" s="75"/>
      <c r="F42" s="75"/>
      <c r="G42" s="100"/>
      <c r="H42" s="101"/>
      <c r="I42" s="75"/>
      <c r="J42" s="102"/>
      <c r="K42" s="103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2" customFormat="1" ht="15.75" customHeight="1">
      <c r="B43" s="14" t="s">
        <v>139</v>
      </c>
      <c r="E43" s="75"/>
      <c r="F43" s="75"/>
      <c r="G43" s="100"/>
      <c r="H43" s="101"/>
      <c r="I43" s="75"/>
      <c r="J43" s="102"/>
      <c r="K43" s="103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2" customFormat="1" ht="15.75" customHeight="1">
      <c r="B44" s="14" t="s">
        <v>140</v>
      </c>
      <c r="E44" s="75"/>
      <c r="F44" s="75"/>
      <c r="G44" s="100"/>
      <c r="H44" s="101"/>
      <c r="I44" s="75"/>
      <c r="J44" s="102"/>
      <c r="K44" s="103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2" customFormat="1" ht="15.75" customHeight="1">
      <c r="B45" s="14" t="s">
        <v>141</v>
      </c>
      <c r="E45" s="75"/>
      <c r="F45" s="75"/>
      <c r="G45" s="100"/>
      <c r="H45" s="101"/>
      <c r="I45" s="75"/>
      <c r="J45" s="102"/>
      <c r="K45" s="103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2" customFormat="1" ht="15.75" customHeight="1">
      <c r="B46" s="75"/>
      <c r="C46" s="75"/>
      <c r="D46" s="104"/>
      <c r="E46" s="75"/>
      <c r="F46" s="75"/>
      <c r="G46" s="100"/>
      <c r="H46" s="105"/>
      <c r="I46" s="75"/>
      <c r="J46" s="102"/>
      <c r="K46" s="103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2" customFormat="1" ht="15.75" customHeight="1">
      <c r="C47" s="75"/>
      <c r="D47" s="106" t="s">
        <v>142</v>
      </c>
      <c r="E47" s="75"/>
      <c r="F47" s="75"/>
      <c r="G47" s="100"/>
      <c r="H47" s="101"/>
      <c r="I47" s="75"/>
      <c r="J47" s="107"/>
      <c r="K47" s="103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2" customFormat="1" ht="15.75" customHeight="1">
      <c r="B48" s="75"/>
      <c r="C48" s="75"/>
      <c r="D48" s="98" t="s">
        <v>143</v>
      </c>
      <c r="E48" s="104" t="s">
        <v>144</v>
      </c>
      <c r="F48" s="75"/>
      <c r="G48" s="100"/>
      <c r="H48" s="101"/>
      <c r="I48" s="75"/>
      <c r="J48" s="102"/>
      <c r="K48" s="103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2" customFormat="1" ht="15.75" customHeight="1">
      <c r="B49" s="75"/>
      <c r="C49" s="75"/>
      <c r="D49" s="98"/>
      <c r="E49" s="104" t="s">
        <v>145</v>
      </c>
      <c r="F49" s="75"/>
      <c r="G49" s="100"/>
      <c r="H49" s="101"/>
      <c r="I49" s="75"/>
      <c r="J49" s="102"/>
      <c r="K49" s="103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2" customFormat="1" ht="15.75" customHeight="1">
      <c r="D50" s="108" t="s">
        <v>146</v>
      </c>
      <c r="E50" s="109" t="s">
        <v>147</v>
      </c>
      <c r="K50" s="13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2" customFormat="1" ht="15.75" customHeight="1">
      <c r="D51" s="108" t="s">
        <v>148</v>
      </c>
      <c r="E51" s="12" t="s">
        <v>149</v>
      </c>
      <c r="K51" s="13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2" customFormat="1" ht="15.75" customHeight="1">
      <c r="D52" s="108" t="s">
        <v>150</v>
      </c>
      <c r="E52" s="110" t="s">
        <v>151</v>
      </c>
      <c r="K52" s="13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2" customFormat="1" ht="15.75" customHeight="1">
      <c r="D53" s="108" t="s">
        <v>152</v>
      </c>
      <c r="E53" s="111" t="s">
        <v>153</v>
      </c>
      <c r="K53" s="13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2" customFormat="1" ht="15.75" customHeight="1">
      <c r="D54" s="108" t="s">
        <v>154</v>
      </c>
      <c r="E54" s="12" t="s">
        <v>155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2" customFormat="1" ht="15.75" customHeight="1">
      <c r="B55" s="75"/>
      <c r="C55" s="75"/>
      <c r="D55" s="38" t="s">
        <v>156</v>
      </c>
      <c r="E55" s="75" t="s">
        <v>157</v>
      </c>
      <c r="F55" s="75"/>
      <c r="G55" s="100"/>
      <c r="H55" s="101"/>
      <c r="I55" s="75"/>
      <c r="J55" s="102"/>
      <c r="K55" s="103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2" customFormat="1" ht="15.75" customHeight="1">
      <c r="B56" s="75"/>
      <c r="C56" s="75"/>
      <c r="D56" s="38"/>
      <c r="E56" s="75"/>
      <c r="F56" s="75"/>
      <c r="G56" s="100"/>
      <c r="H56" s="101"/>
      <c r="I56" s="75"/>
      <c r="J56" s="102"/>
      <c r="K56" s="103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2" customFormat="1" ht="15.75" customHeight="1">
      <c r="B57" s="75" t="s">
        <v>158</v>
      </c>
      <c r="C57" s="75"/>
      <c r="D57" s="38"/>
      <c r="E57" s="75"/>
      <c r="F57" s="75"/>
      <c r="G57" s="100"/>
      <c r="H57" s="101"/>
      <c r="I57" s="75"/>
      <c r="J57" s="102"/>
      <c r="K57" s="103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2" customFormat="1" ht="15.75" customHeight="1">
      <c r="B58" s="75"/>
      <c r="C58" s="75"/>
      <c r="D58" s="38"/>
      <c r="E58" s="75"/>
      <c r="F58" s="75"/>
      <c r="G58" s="100"/>
      <c r="H58" s="101"/>
      <c r="I58" s="75"/>
      <c r="J58" s="102"/>
      <c r="K58" s="103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2" customFormat="1" ht="15.75" customHeight="1">
      <c r="B59" s="75"/>
      <c r="C59" s="75"/>
      <c r="D59" s="38"/>
      <c r="E59" s="75"/>
      <c r="F59" s="75"/>
      <c r="G59" s="100"/>
      <c r="H59" s="101"/>
      <c r="I59" s="75"/>
      <c r="J59" s="102"/>
      <c r="K59" s="103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2" customFormat="1" ht="15.75" customHeight="1">
      <c r="B60" s="32"/>
      <c r="C60" s="32"/>
      <c r="D60" s="75"/>
      <c r="E60" s="75"/>
      <c r="F60" s="75"/>
      <c r="G60" s="112"/>
      <c r="H60" s="75"/>
      <c r="I60" s="75"/>
      <c r="J60" s="112"/>
      <c r="K60" s="113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2" customFormat="1" ht="15.75" customHeight="1">
      <c r="B61" s="75" t="s">
        <v>159</v>
      </c>
      <c r="C61" s="75"/>
      <c r="D61" s="75"/>
      <c r="E61" s="75"/>
      <c r="F61" s="75"/>
      <c r="G61" s="112"/>
      <c r="H61" s="75"/>
      <c r="I61" s="75"/>
      <c r="J61" s="112"/>
      <c r="K61" s="11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2" customFormat="1" ht="15.75" customHeight="1">
      <c r="B62" s="75" t="s">
        <v>160</v>
      </c>
      <c r="C62" s="32"/>
      <c r="D62" s="75"/>
      <c r="E62" s="75"/>
      <c r="F62" s="75"/>
      <c r="G62" s="112"/>
      <c r="H62" s="75"/>
      <c r="I62" s="75"/>
      <c r="J62" s="112"/>
      <c r="K62" s="112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32"/>
      <c r="C63" s="32"/>
      <c r="D63" s="114"/>
      <c r="E63" s="115"/>
      <c r="F63" s="115"/>
      <c r="G63" s="116"/>
      <c r="H63" s="115"/>
      <c r="I63" s="115"/>
      <c r="J63" s="116"/>
      <c r="K63" s="116"/>
    </row>
    <row r="64" spans="2:230" ht="15.75" customHeight="1">
      <c r="B64" s="32"/>
      <c r="C64" s="32"/>
      <c r="D64" s="114"/>
      <c r="E64" s="115"/>
      <c r="F64" s="115"/>
      <c r="G64" s="116"/>
      <c r="H64" s="115"/>
      <c r="I64" s="115"/>
      <c r="J64" s="116"/>
      <c r="K64" s="116"/>
    </row>
    <row r="65" spans="2:11" ht="15.75" customHeight="1">
      <c r="B65" s="2"/>
      <c r="C65" s="2"/>
      <c r="D65" s="2"/>
      <c r="E65" s="2"/>
      <c r="F65" s="2"/>
      <c r="G65" s="116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116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116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hyperlinks>
    <hyperlink ref="J15" r:id="rId1"/>
    <hyperlink ref="J16" r:id="rId2"/>
    <hyperlink ref="D9" r:id="rId3" display="mailto:john.holmes@mrctransmark.com"/>
    <hyperlink ref="D12" r:id="rId4" display="http://www.mrctransmark.com/"/>
  </hyperlinks>
  <pageMargins left="0.25" right="0.25" top="0.75" bottom="0.75" header="0.3" footer="0.3"/>
  <pageSetup paperSize="9" scale="81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tabSelected="1" topLeftCell="A71" zoomScale="85" zoomScaleNormal="85" workbookViewId="0">
      <selection activeCell="F131" sqref="A1:F131"/>
    </sheetView>
  </sheetViews>
  <sheetFormatPr baseColWidth="10" defaultRowHeight="12.75"/>
  <cols>
    <col min="1" max="1" width="28" style="117" customWidth="1"/>
    <col min="2" max="2" width="15.875" style="117" bestFit="1" customWidth="1"/>
    <col min="3" max="3" width="17.75" style="118" bestFit="1" customWidth="1"/>
    <col min="4" max="4" width="10.375" style="119" bestFit="1" customWidth="1"/>
    <col min="5" max="5" width="11.5" style="118" customWidth="1"/>
    <col min="6" max="6" width="13" style="118" bestFit="1" customWidth="1"/>
    <col min="7" max="7" width="17.75" style="118" customWidth="1"/>
    <col min="8" max="8" width="9" style="117" customWidth="1"/>
    <col min="9" max="9" width="14.875" style="117" bestFit="1" customWidth="1"/>
    <col min="10" max="10" width="10.375" style="118" bestFit="1" customWidth="1"/>
    <col min="11" max="11" width="17.75" style="117" bestFit="1" customWidth="1"/>
    <col min="12" max="256" width="9" style="117" customWidth="1"/>
    <col min="257" max="16384" width="11" style="117"/>
  </cols>
  <sheetData>
    <row r="1" spans="1:15">
      <c r="A1" s="117" t="s">
        <v>10</v>
      </c>
    </row>
    <row r="2" spans="1:15">
      <c r="A2" s="117" t="s">
        <v>12</v>
      </c>
    </row>
    <row r="3" spans="1:15">
      <c r="A3" s="117" t="s">
        <v>11</v>
      </c>
    </row>
    <row r="4" spans="1:15" ht="26.25" thickBot="1">
      <c r="A4" s="120" t="s">
        <v>1</v>
      </c>
      <c r="B4" s="120" t="s">
        <v>2</v>
      </c>
      <c r="C4" s="121" t="s">
        <v>6</v>
      </c>
      <c r="D4" s="122" t="s">
        <v>4</v>
      </c>
      <c r="E4" s="123" t="s">
        <v>171</v>
      </c>
      <c r="F4" s="122" t="s">
        <v>170</v>
      </c>
      <c r="G4" s="124"/>
      <c r="I4" s="125" t="s">
        <v>3</v>
      </c>
      <c r="J4" s="120" t="s">
        <v>4</v>
      </c>
      <c r="K4" s="125" t="s">
        <v>5</v>
      </c>
      <c r="L4" s="117" t="s">
        <v>123</v>
      </c>
      <c r="M4" s="117" t="s">
        <v>124</v>
      </c>
      <c r="N4" s="117" t="s">
        <v>169</v>
      </c>
      <c r="O4" s="117" t="s">
        <v>126</v>
      </c>
    </row>
    <row r="5" spans="1:15">
      <c r="A5" s="126" t="s">
        <v>30</v>
      </c>
      <c r="B5" s="126" t="s">
        <v>32</v>
      </c>
      <c r="C5" s="126" t="s">
        <v>85</v>
      </c>
      <c r="D5" s="127">
        <v>1</v>
      </c>
      <c r="E5" s="127">
        <f>ROUND(O5,0)</f>
        <v>635</v>
      </c>
      <c r="F5" s="127">
        <f>D5*E5</f>
        <v>635</v>
      </c>
      <c r="G5" s="128"/>
      <c r="I5" s="129">
        <v>74100</v>
      </c>
      <c r="J5" s="126">
        <v>1</v>
      </c>
      <c r="K5" s="130">
        <f t="shared" ref="K5:K17" si="0">I5*J5</f>
        <v>74100</v>
      </c>
      <c r="L5" s="117">
        <v>0.45</v>
      </c>
      <c r="M5" s="117">
        <f>I5*L5/105</f>
        <v>317.57142857142856</v>
      </c>
      <c r="N5" s="131">
        <v>0.5</v>
      </c>
      <c r="O5" s="117">
        <f>M5/(1-N5)</f>
        <v>635.14285714285711</v>
      </c>
    </row>
    <row r="6" spans="1:15">
      <c r="A6" s="132" t="s">
        <v>31</v>
      </c>
      <c r="B6" s="132" t="s">
        <v>33</v>
      </c>
      <c r="C6" s="132" t="s">
        <v>86</v>
      </c>
      <c r="D6" s="133">
        <v>1</v>
      </c>
      <c r="E6" s="127">
        <f t="shared" ref="E6:E17" si="1">ROUND(O6,0)</f>
        <v>223</v>
      </c>
      <c r="F6" s="127">
        <f t="shared" ref="F6:F17" si="2">D6*E6</f>
        <v>223</v>
      </c>
      <c r="G6" s="128"/>
      <c r="I6" s="130">
        <v>26000</v>
      </c>
      <c r="J6" s="132">
        <v>1</v>
      </c>
      <c r="K6" s="130">
        <f t="shared" si="0"/>
        <v>26000</v>
      </c>
      <c r="L6" s="117">
        <v>0.45</v>
      </c>
      <c r="M6" s="117">
        <f t="shared" ref="M6:M17" si="3">I6*L6/105</f>
        <v>111.42857142857143</v>
      </c>
      <c r="N6" s="131">
        <v>0.5</v>
      </c>
      <c r="O6" s="117">
        <f t="shared" ref="O6:O17" si="4">M6/(1-N6)</f>
        <v>222.85714285714286</v>
      </c>
    </row>
    <row r="7" spans="1:15">
      <c r="A7" s="132" t="s">
        <v>0</v>
      </c>
      <c r="B7" s="132" t="s">
        <v>34</v>
      </c>
      <c r="C7" s="132" t="s">
        <v>77</v>
      </c>
      <c r="D7" s="133">
        <v>1</v>
      </c>
      <c r="E7" s="127">
        <f t="shared" si="1"/>
        <v>111</v>
      </c>
      <c r="F7" s="127">
        <f t="shared" si="2"/>
        <v>111</v>
      </c>
      <c r="G7" s="128"/>
      <c r="I7" s="130">
        <v>13000</v>
      </c>
      <c r="J7" s="132">
        <v>1</v>
      </c>
      <c r="K7" s="130">
        <f t="shared" si="0"/>
        <v>13000</v>
      </c>
      <c r="L7" s="117">
        <v>0.45</v>
      </c>
      <c r="M7" s="117">
        <f t="shared" si="3"/>
        <v>55.714285714285715</v>
      </c>
      <c r="N7" s="131">
        <v>0.5</v>
      </c>
      <c r="O7" s="117">
        <f t="shared" si="4"/>
        <v>111.42857142857143</v>
      </c>
    </row>
    <row r="8" spans="1:15">
      <c r="A8" s="134" t="s">
        <v>35</v>
      </c>
      <c r="B8" s="134" t="s">
        <v>36</v>
      </c>
      <c r="C8" s="134" t="s">
        <v>66</v>
      </c>
      <c r="D8" s="135">
        <v>5</v>
      </c>
      <c r="E8" s="127">
        <f t="shared" si="1"/>
        <v>22</v>
      </c>
      <c r="F8" s="127">
        <f t="shared" si="2"/>
        <v>110</v>
      </c>
      <c r="G8" s="136"/>
      <c r="I8" s="137">
        <v>2600</v>
      </c>
      <c r="J8" s="134">
        <v>5</v>
      </c>
      <c r="K8" s="130">
        <f t="shared" si="0"/>
        <v>13000</v>
      </c>
      <c r="L8" s="117">
        <v>0.45</v>
      </c>
      <c r="M8" s="117">
        <f t="shared" si="3"/>
        <v>11.142857142857142</v>
      </c>
      <c r="N8" s="131">
        <v>0.5</v>
      </c>
      <c r="O8" s="117">
        <f t="shared" si="4"/>
        <v>22.285714285714285</v>
      </c>
    </row>
    <row r="9" spans="1:15">
      <c r="A9" s="134" t="s">
        <v>69</v>
      </c>
      <c r="B9" s="134"/>
      <c r="C9" s="134" t="s">
        <v>71</v>
      </c>
      <c r="D9" s="135">
        <v>1</v>
      </c>
      <c r="E9" s="127">
        <f t="shared" si="1"/>
        <v>8</v>
      </c>
      <c r="F9" s="127">
        <f t="shared" si="2"/>
        <v>8</v>
      </c>
      <c r="G9" s="136"/>
      <c r="I9" s="137">
        <v>900</v>
      </c>
      <c r="J9" s="134">
        <v>1</v>
      </c>
      <c r="K9" s="130">
        <f t="shared" si="0"/>
        <v>900</v>
      </c>
      <c r="L9" s="117">
        <v>0.45</v>
      </c>
      <c r="M9" s="117">
        <f t="shared" si="3"/>
        <v>3.8571428571428572</v>
      </c>
      <c r="N9" s="131">
        <v>0.5</v>
      </c>
      <c r="O9" s="117">
        <f t="shared" si="4"/>
        <v>7.7142857142857144</v>
      </c>
    </row>
    <row r="10" spans="1:15">
      <c r="A10" s="134" t="s">
        <v>70</v>
      </c>
      <c r="B10" s="134"/>
      <c r="C10" s="134" t="s">
        <v>72</v>
      </c>
      <c r="D10" s="135">
        <v>1</v>
      </c>
      <c r="E10" s="127">
        <f t="shared" si="1"/>
        <v>10</v>
      </c>
      <c r="F10" s="127">
        <f t="shared" si="2"/>
        <v>10</v>
      </c>
      <c r="G10" s="136"/>
      <c r="I10" s="137">
        <v>1200</v>
      </c>
      <c r="J10" s="134">
        <v>1</v>
      </c>
      <c r="K10" s="130">
        <f t="shared" si="0"/>
        <v>1200</v>
      </c>
      <c r="L10" s="117">
        <v>0.45</v>
      </c>
      <c r="M10" s="117">
        <f t="shared" si="3"/>
        <v>5.1428571428571432</v>
      </c>
      <c r="N10" s="131">
        <v>0.5</v>
      </c>
      <c r="O10" s="117">
        <f t="shared" si="4"/>
        <v>10.285714285714286</v>
      </c>
    </row>
    <row r="11" spans="1:15">
      <c r="A11" s="134" t="s">
        <v>53</v>
      </c>
      <c r="B11" s="132"/>
      <c r="C11" s="132" t="s">
        <v>62</v>
      </c>
      <c r="D11" s="133">
        <v>1</v>
      </c>
      <c r="E11" s="127">
        <f t="shared" si="1"/>
        <v>267</v>
      </c>
      <c r="F11" s="127">
        <f t="shared" si="2"/>
        <v>267</v>
      </c>
      <c r="G11" s="128"/>
      <c r="I11" s="130">
        <v>31200</v>
      </c>
      <c r="J11" s="132">
        <v>1</v>
      </c>
      <c r="K11" s="130">
        <f t="shared" si="0"/>
        <v>31200</v>
      </c>
      <c r="L11" s="117">
        <v>0.45</v>
      </c>
      <c r="M11" s="117">
        <f t="shared" si="3"/>
        <v>133.71428571428572</v>
      </c>
      <c r="N11" s="131">
        <v>0.5</v>
      </c>
      <c r="O11" s="117">
        <f t="shared" si="4"/>
        <v>267.42857142857144</v>
      </c>
    </row>
    <row r="12" spans="1:15">
      <c r="A12" s="134" t="s">
        <v>54</v>
      </c>
      <c r="B12" s="132"/>
      <c r="C12" s="132" t="s">
        <v>9</v>
      </c>
      <c r="D12" s="133">
        <v>1</v>
      </c>
      <c r="E12" s="127">
        <f t="shared" si="1"/>
        <v>11</v>
      </c>
      <c r="F12" s="127">
        <f t="shared" si="2"/>
        <v>11</v>
      </c>
      <c r="G12" s="128"/>
      <c r="I12" s="130">
        <v>1300</v>
      </c>
      <c r="J12" s="132">
        <v>1</v>
      </c>
      <c r="K12" s="130">
        <f t="shared" si="0"/>
        <v>1300</v>
      </c>
      <c r="L12" s="117">
        <v>0.45</v>
      </c>
      <c r="M12" s="117">
        <f t="shared" si="3"/>
        <v>5.5714285714285712</v>
      </c>
      <c r="N12" s="131">
        <v>0.5</v>
      </c>
      <c r="O12" s="117">
        <f t="shared" si="4"/>
        <v>11.142857142857142</v>
      </c>
    </row>
    <row r="13" spans="1:15">
      <c r="A13" s="134" t="s">
        <v>55</v>
      </c>
      <c r="B13" s="132"/>
      <c r="C13" s="132" t="s">
        <v>8</v>
      </c>
      <c r="D13" s="133">
        <v>1</v>
      </c>
      <c r="E13" s="127">
        <f t="shared" si="1"/>
        <v>11</v>
      </c>
      <c r="F13" s="127">
        <f t="shared" si="2"/>
        <v>11</v>
      </c>
      <c r="G13" s="128"/>
      <c r="I13" s="130">
        <v>1300</v>
      </c>
      <c r="J13" s="132">
        <v>1</v>
      </c>
      <c r="K13" s="130">
        <f t="shared" si="0"/>
        <v>1300</v>
      </c>
      <c r="L13" s="117">
        <v>0.45</v>
      </c>
      <c r="M13" s="117">
        <f t="shared" si="3"/>
        <v>5.5714285714285712</v>
      </c>
      <c r="N13" s="131">
        <v>0.5</v>
      </c>
      <c r="O13" s="117">
        <f t="shared" si="4"/>
        <v>11.142857142857142</v>
      </c>
    </row>
    <row r="14" spans="1:15">
      <c r="A14" s="134" t="s">
        <v>56</v>
      </c>
      <c r="B14" s="132"/>
      <c r="C14" s="132" t="s">
        <v>63</v>
      </c>
      <c r="D14" s="133">
        <v>1</v>
      </c>
      <c r="E14" s="127">
        <f t="shared" si="1"/>
        <v>3</v>
      </c>
      <c r="F14" s="127">
        <f t="shared" si="2"/>
        <v>3</v>
      </c>
      <c r="G14" s="128"/>
      <c r="I14" s="130">
        <v>400</v>
      </c>
      <c r="J14" s="132">
        <v>1</v>
      </c>
      <c r="K14" s="130">
        <f t="shared" si="0"/>
        <v>400</v>
      </c>
      <c r="L14" s="117">
        <v>0.45</v>
      </c>
      <c r="M14" s="117">
        <f t="shared" si="3"/>
        <v>1.7142857142857142</v>
      </c>
      <c r="N14" s="131">
        <v>0.5</v>
      </c>
      <c r="O14" s="117">
        <f t="shared" si="4"/>
        <v>3.4285714285714284</v>
      </c>
    </row>
    <row r="15" spans="1:15">
      <c r="A15" s="134" t="s">
        <v>57</v>
      </c>
      <c r="B15" s="132"/>
      <c r="C15" s="132" t="s">
        <v>64</v>
      </c>
      <c r="D15" s="133">
        <v>1</v>
      </c>
      <c r="E15" s="127">
        <f t="shared" si="1"/>
        <v>4</v>
      </c>
      <c r="F15" s="127">
        <f t="shared" si="2"/>
        <v>4</v>
      </c>
      <c r="G15" s="128"/>
      <c r="I15" s="130">
        <v>500</v>
      </c>
      <c r="J15" s="132">
        <v>1</v>
      </c>
      <c r="K15" s="130">
        <f t="shared" si="0"/>
        <v>500</v>
      </c>
      <c r="L15" s="117">
        <v>0.45</v>
      </c>
      <c r="M15" s="117">
        <f t="shared" si="3"/>
        <v>2.1428571428571428</v>
      </c>
      <c r="N15" s="131">
        <v>0.5</v>
      </c>
      <c r="O15" s="117">
        <f t="shared" si="4"/>
        <v>4.2857142857142856</v>
      </c>
    </row>
    <row r="16" spans="1:15">
      <c r="A16" s="134" t="s">
        <v>59</v>
      </c>
      <c r="B16" s="132"/>
      <c r="C16" s="130" t="s">
        <v>58</v>
      </c>
      <c r="D16" s="138">
        <v>1</v>
      </c>
      <c r="E16" s="127">
        <f t="shared" si="1"/>
        <v>223</v>
      </c>
      <c r="F16" s="127">
        <f t="shared" si="2"/>
        <v>223</v>
      </c>
      <c r="G16" s="139"/>
      <c r="I16" s="137">
        <v>26000</v>
      </c>
      <c r="J16" s="130">
        <v>1</v>
      </c>
      <c r="K16" s="137">
        <f t="shared" si="0"/>
        <v>26000</v>
      </c>
      <c r="L16" s="117">
        <v>0.45</v>
      </c>
      <c r="M16" s="117">
        <f t="shared" si="3"/>
        <v>111.42857142857143</v>
      </c>
      <c r="N16" s="131">
        <v>0.5</v>
      </c>
      <c r="O16" s="117">
        <f t="shared" si="4"/>
        <v>222.85714285714286</v>
      </c>
    </row>
    <row r="17" spans="1:15">
      <c r="A17" s="134" t="s">
        <v>60</v>
      </c>
      <c r="B17" s="132"/>
      <c r="C17" s="130" t="s">
        <v>61</v>
      </c>
      <c r="D17" s="138">
        <v>1</v>
      </c>
      <c r="E17" s="127">
        <f t="shared" si="1"/>
        <v>22</v>
      </c>
      <c r="F17" s="127">
        <f t="shared" si="2"/>
        <v>22</v>
      </c>
      <c r="G17" s="139"/>
      <c r="I17" s="137">
        <v>2600</v>
      </c>
      <c r="J17" s="130">
        <v>1</v>
      </c>
      <c r="K17" s="137">
        <f t="shared" si="0"/>
        <v>2600</v>
      </c>
      <c r="L17" s="117">
        <v>0.45</v>
      </c>
      <c r="M17" s="117">
        <f t="shared" si="3"/>
        <v>11.142857142857142</v>
      </c>
      <c r="N17" s="131">
        <v>0.5</v>
      </c>
      <c r="O17" s="117">
        <f t="shared" si="4"/>
        <v>22.285714285714285</v>
      </c>
    </row>
    <row r="18" spans="1:15">
      <c r="A18" s="136"/>
      <c r="I18" s="140"/>
      <c r="K18" s="140"/>
    </row>
    <row r="20" spans="1:15">
      <c r="A20" s="117" t="s">
        <v>13</v>
      </c>
    </row>
    <row r="21" spans="1:15">
      <c r="A21" s="117" t="s">
        <v>15</v>
      </c>
    </row>
    <row r="22" spans="1:15">
      <c r="A22" s="117" t="s">
        <v>14</v>
      </c>
    </row>
    <row r="23" spans="1:15" ht="26.25" thickBot="1">
      <c r="A23" s="120" t="s">
        <v>1</v>
      </c>
      <c r="B23" s="120" t="s">
        <v>2</v>
      </c>
      <c r="C23" s="121" t="s">
        <v>6</v>
      </c>
      <c r="D23" s="122" t="s">
        <v>4</v>
      </c>
      <c r="E23" s="123" t="s">
        <v>171</v>
      </c>
      <c r="F23" s="122" t="s">
        <v>170</v>
      </c>
      <c r="G23" s="124"/>
      <c r="I23" s="125" t="s">
        <v>3</v>
      </c>
      <c r="J23" s="120" t="s">
        <v>4</v>
      </c>
      <c r="K23" s="125" t="s">
        <v>5</v>
      </c>
      <c r="N23" s="131"/>
    </row>
    <row r="24" spans="1:15">
      <c r="A24" s="126" t="s">
        <v>30</v>
      </c>
      <c r="B24" s="126" t="s">
        <v>7</v>
      </c>
      <c r="C24" s="126" t="s">
        <v>81</v>
      </c>
      <c r="D24" s="127">
        <v>1</v>
      </c>
      <c r="E24" s="127">
        <f>ROUND(O24,0)</f>
        <v>524</v>
      </c>
      <c r="F24" s="127">
        <f>D24*E24</f>
        <v>524</v>
      </c>
      <c r="G24" s="128"/>
      <c r="I24" s="129">
        <v>61100</v>
      </c>
      <c r="J24" s="126">
        <v>1</v>
      </c>
      <c r="K24" s="130">
        <f t="shared" ref="K24:K36" si="5">I24*J24</f>
        <v>61100</v>
      </c>
      <c r="L24" s="117">
        <v>0.45</v>
      </c>
      <c r="M24" s="117">
        <f>I24*L24/105</f>
        <v>261.85714285714283</v>
      </c>
      <c r="N24" s="131">
        <v>0.5</v>
      </c>
      <c r="O24" s="117">
        <f>M24/(1-N24)</f>
        <v>523.71428571428567</v>
      </c>
    </row>
    <row r="25" spans="1:15">
      <c r="A25" s="132" t="s">
        <v>31</v>
      </c>
      <c r="B25" s="132" t="s">
        <v>7</v>
      </c>
      <c r="C25" s="132" t="s">
        <v>80</v>
      </c>
      <c r="D25" s="133">
        <v>1</v>
      </c>
      <c r="E25" s="127">
        <f t="shared" ref="E25:E36" si="6">ROUND(O25,0)</f>
        <v>357</v>
      </c>
      <c r="F25" s="127">
        <f t="shared" ref="F25:F36" si="7">D25*E25</f>
        <v>357</v>
      </c>
      <c r="G25" s="128"/>
      <c r="I25" s="130">
        <v>41600</v>
      </c>
      <c r="J25" s="132">
        <v>1</v>
      </c>
      <c r="K25" s="130">
        <f t="shared" si="5"/>
        <v>41600</v>
      </c>
      <c r="L25" s="117">
        <v>0.45</v>
      </c>
      <c r="M25" s="117">
        <f t="shared" ref="M25:M36" si="8">I25*L25/105</f>
        <v>178.28571428571428</v>
      </c>
      <c r="N25" s="131">
        <v>0.5</v>
      </c>
      <c r="O25" s="117">
        <f t="shared" ref="O25:O36" si="9">M25/(1-N25)</f>
        <v>356.57142857142856</v>
      </c>
    </row>
    <row r="26" spans="1:15">
      <c r="A26" s="132" t="s">
        <v>0</v>
      </c>
      <c r="B26" s="132" t="s">
        <v>34</v>
      </c>
      <c r="C26" s="132" t="s">
        <v>78</v>
      </c>
      <c r="D26" s="133">
        <v>1</v>
      </c>
      <c r="E26" s="127">
        <f t="shared" si="6"/>
        <v>51</v>
      </c>
      <c r="F26" s="127">
        <f t="shared" si="7"/>
        <v>51</v>
      </c>
      <c r="G26" s="128"/>
      <c r="I26" s="130">
        <v>5900</v>
      </c>
      <c r="J26" s="132">
        <v>1</v>
      </c>
      <c r="K26" s="130">
        <f t="shared" si="5"/>
        <v>5900</v>
      </c>
      <c r="L26" s="117">
        <v>0.45</v>
      </c>
      <c r="M26" s="117">
        <f t="shared" si="8"/>
        <v>25.285714285714285</v>
      </c>
      <c r="N26" s="131">
        <v>0.5</v>
      </c>
      <c r="O26" s="117">
        <f t="shared" si="9"/>
        <v>50.571428571428569</v>
      </c>
    </row>
    <row r="27" spans="1:15">
      <c r="A27" s="134" t="s">
        <v>35</v>
      </c>
      <c r="B27" s="134" t="s">
        <v>36</v>
      </c>
      <c r="C27" s="132" t="s">
        <v>67</v>
      </c>
      <c r="D27" s="133">
        <v>5</v>
      </c>
      <c r="E27" s="127">
        <f t="shared" si="6"/>
        <v>15</v>
      </c>
      <c r="F27" s="127">
        <f t="shared" si="7"/>
        <v>75</v>
      </c>
      <c r="G27" s="128"/>
      <c r="I27" s="130">
        <v>1700</v>
      </c>
      <c r="J27" s="132">
        <v>5</v>
      </c>
      <c r="K27" s="130">
        <f t="shared" si="5"/>
        <v>8500</v>
      </c>
      <c r="L27" s="117">
        <v>0.45</v>
      </c>
      <c r="M27" s="117">
        <f t="shared" si="8"/>
        <v>7.2857142857142856</v>
      </c>
      <c r="N27" s="131">
        <v>0.5</v>
      </c>
      <c r="O27" s="117">
        <f t="shared" si="9"/>
        <v>14.571428571428571</v>
      </c>
    </row>
    <row r="28" spans="1:15">
      <c r="A28" s="134" t="s">
        <v>73</v>
      </c>
      <c r="B28" s="134"/>
      <c r="C28" s="134" t="s">
        <v>75</v>
      </c>
      <c r="D28" s="135">
        <v>1</v>
      </c>
      <c r="E28" s="127">
        <f t="shared" si="6"/>
        <v>7</v>
      </c>
      <c r="F28" s="127">
        <f t="shared" si="7"/>
        <v>7</v>
      </c>
      <c r="G28" s="136"/>
      <c r="I28" s="137">
        <v>800</v>
      </c>
      <c r="J28" s="134">
        <v>1</v>
      </c>
      <c r="K28" s="130">
        <f t="shared" si="5"/>
        <v>800</v>
      </c>
      <c r="L28" s="117">
        <v>0.45</v>
      </c>
      <c r="M28" s="117">
        <f t="shared" si="8"/>
        <v>3.4285714285714284</v>
      </c>
      <c r="N28" s="131">
        <v>0.5</v>
      </c>
      <c r="O28" s="117">
        <f t="shared" si="9"/>
        <v>6.8571428571428568</v>
      </c>
    </row>
    <row r="29" spans="1:15">
      <c r="A29" s="134" t="s">
        <v>74</v>
      </c>
      <c r="B29" s="134"/>
      <c r="C29" s="134" t="s">
        <v>76</v>
      </c>
      <c r="D29" s="135">
        <v>1</v>
      </c>
      <c r="E29" s="127">
        <f t="shared" si="6"/>
        <v>8</v>
      </c>
      <c r="F29" s="127">
        <f t="shared" si="7"/>
        <v>8</v>
      </c>
      <c r="G29" s="136"/>
      <c r="I29" s="137">
        <v>900</v>
      </c>
      <c r="J29" s="134">
        <v>1</v>
      </c>
      <c r="K29" s="130">
        <f t="shared" si="5"/>
        <v>900</v>
      </c>
      <c r="L29" s="117">
        <v>0.45</v>
      </c>
      <c r="M29" s="117">
        <f t="shared" si="8"/>
        <v>3.8571428571428572</v>
      </c>
      <c r="N29" s="131">
        <v>0.5</v>
      </c>
      <c r="O29" s="117">
        <f t="shared" si="9"/>
        <v>7.7142857142857144</v>
      </c>
    </row>
    <row r="30" spans="1:15">
      <c r="A30" s="134" t="s">
        <v>37</v>
      </c>
      <c r="B30" s="132"/>
      <c r="C30" s="132" t="s">
        <v>38</v>
      </c>
      <c r="D30" s="133">
        <v>1</v>
      </c>
      <c r="E30" s="127">
        <f t="shared" si="6"/>
        <v>67</v>
      </c>
      <c r="F30" s="127">
        <f t="shared" si="7"/>
        <v>67</v>
      </c>
      <c r="G30" s="128"/>
      <c r="I30" s="130">
        <v>7800</v>
      </c>
      <c r="J30" s="132">
        <v>1</v>
      </c>
      <c r="K30" s="130">
        <f t="shared" si="5"/>
        <v>7800</v>
      </c>
      <c r="L30" s="117">
        <v>0.45</v>
      </c>
      <c r="M30" s="117">
        <f t="shared" si="8"/>
        <v>33.428571428571431</v>
      </c>
      <c r="N30" s="131">
        <v>0.5</v>
      </c>
      <c r="O30" s="117">
        <f t="shared" si="9"/>
        <v>66.857142857142861</v>
      </c>
    </row>
    <row r="31" spans="1:15">
      <c r="A31" s="134" t="s">
        <v>39</v>
      </c>
      <c r="B31" s="132"/>
      <c r="C31" s="132" t="s">
        <v>40</v>
      </c>
      <c r="D31" s="133">
        <v>1</v>
      </c>
      <c r="E31" s="127">
        <f t="shared" si="6"/>
        <v>8</v>
      </c>
      <c r="F31" s="127">
        <f t="shared" si="7"/>
        <v>8</v>
      </c>
      <c r="G31" s="128"/>
      <c r="I31" s="130">
        <v>900</v>
      </c>
      <c r="J31" s="132">
        <v>1</v>
      </c>
      <c r="K31" s="130">
        <f t="shared" si="5"/>
        <v>900</v>
      </c>
      <c r="L31" s="117">
        <v>0.45</v>
      </c>
      <c r="M31" s="117">
        <f t="shared" si="8"/>
        <v>3.8571428571428572</v>
      </c>
      <c r="N31" s="131">
        <v>0.5</v>
      </c>
      <c r="O31" s="117">
        <f t="shared" si="9"/>
        <v>7.7142857142857144</v>
      </c>
    </row>
    <row r="32" spans="1:15">
      <c r="A32" s="134" t="s">
        <v>41</v>
      </c>
      <c r="B32" s="132"/>
      <c r="C32" s="132" t="s">
        <v>42</v>
      </c>
      <c r="D32" s="133">
        <v>1</v>
      </c>
      <c r="E32" s="127">
        <f t="shared" si="6"/>
        <v>7</v>
      </c>
      <c r="F32" s="127">
        <f t="shared" si="7"/>
        <v>7</v>
      </c>
      <c r="G32" s="128"/>
      <c r="I32" s="130">
        <v>800</v>
      </c>
      <c r="J32" s="132">
        <v>1</v>
      </c>
      <c r="K32" s="130">
        <f t="shared" si="5"/>
        <v>800</v>
      </c>
      <c r="L32" s="117">
        <v>0.45</v>
      </c>
      <c r="M32" s="117">
        <f t="shared" si="8"/>
        <v>3.4285714285714284</v>
      </c>
      <c r="N32" s="131">
        <v>0.5</v>
      </c>
      <c r="O32" s="117">
        <f t="shared" si="9"/>
        <v>6.8571428571428568</v>
      </c>
    </row>
    <row r="33" spans="1:15">
      <c r="A33" s="134" t="s">
        <v>43</v>
      </c>
      <c r="B33" s="132"/>
      <c r="C33" s="132" t="s">
        <v>44</v>
      </c>
      <c r="D33" s="133">
        <v>1</v>
      </c>
      <c r="E33" s="127">
        <f t="shared" si="6"/>
        <v>3</v>
      </c>
      <c r="F33" s="127">
        <f t="shared" si="7"/>
        <v>3</v>
      </c>
      <c r="G33" s="128"/>
      <c r="I33" s="130">
        <v>400</v>
      </c>
      <c r="J33" s="132">
        <v>1</v>
      </c>
      <c r="K33" s="130">
        <f t="shared" si="5"/>
        <v>400</v>
      </c>
      <c r="L33" s="117">
        <v>0.45</v>
      </c>
      <c r="M33" s="117">
        <f t="shared" si="8"/>
        <v>1.7142857142857142</v>
      </c>
      <c r="N33" s="131">
        <v>0.5</v>
      </c>
      <c r="O33" s="117">
        <f t="shared" si="9"/>
        <v>3.4285714285714284</v>
      </c>
    </row>
    <row r="34" spans="1:15">
      <c r="A34" s="134" t="s">
        <v>45</v>
      </c>
      <c r="B34" s="132"/>
      <c r="C34" s="132" t="s">
        <v>46</v>
      </c>
      <c r="D34" s="133">
        <v>1</v>
      </c>
      <c r="E34" s="127">
        <f t="shared" si="6"/>
        <v>3</v>
      </c>
      <c r="F34" s="127">
        <f t="shared" si="7"/>
        <v>3</v>
      </c>
      <c r="G34" s="128"/>
      <c r="I34" s="130">
        <v>300</v>
      </c>
      <c r="J34" s="132">
        <v>1</v>
      </c>
      <c r="K34" s="130">
        <f t="shared" si="5"/>
        <v>300</v>
      </c>
      <c r="L34" s="117">
        <v>0.45</v>
      </c>
      <c r="M34" s="117">
        <f t="shared" si="8"/>
        <v>1.2857142857142858</v>
      </c>
      <c r="N34" s="131">
        <v>0.5</v>
      </c>
      <c r="O34" s="117">
        <f t="shared" si="9"/>
        <v>2.5714285714285716</v>
      </c>
    </row>
    <row r="35" spans="1:15">
      <c r="A35" s="134" t="s">
        <v>59</v>
      </c>
      <c r="B35" s="132"/>
      <c r="C35" s="130" t="s">
        <v>58</v>
      </c>
      <c r="D35" s="138">
        <v>1</v>
      </c>
      <c r="E35" s="127">
        <f t="shared" si="6"/>
        <v>223</v>
      </c>
      <c r="F35" s="127">
        <f t="shared" si="7"/>
        <v>223</v>
      </c>
      <c r="G35" s="139"/>
      <c r="I35" s="137">
        <v>26000</v>
      </c>
      <c r="J35" s="130">
        <v>1</v>
      </c>
      <c r="K35" s="137">
        <f t="shared" si="5"/>
        <v>26000</v>
      </c>
      <c r="L35" s="117">
        <v>0.45</v>
      </c>
      <c r="M35" s="117">
        <f t="shared" si="8"/>
        <v>111.42857142857143</v>
      </c>
      <c r="N35" s="131">
        <v>0.5</v>
      </c>
      <c r="O35" s="117">
        <f t="shared" si="9"/>
        <v>222.85714285714286</v>
      </c>
    </row>
    <row r="36" spans="1:15">
      <c r="A36" s="134" t="s">
        <v>60</v>
      </c>
      <c r="B36" s="132"/>
      <c r="C36" s="130" t="s">
        <v>61</v>
      </c>
      <c r="D36" s="138">
        <v>1</v>
      </c>
      <c r="E36" s="127">
        <f t="shared" si="6"/>
        <v>22</v>
      </c>
      <c r="F36" s="127">
        <f t="shared" si="7"/>
        <v>22</v>
      </c>
      <c r="G36" s="139"/>
      <c r="I36" s="137">
        <v>2600</v>
      </c>
      <c r="J36" s="130">
        <v>1</v>
      </c>
      <c r="K36" s="137">
        <f t="shared" si="5"/>
        <v>2600</v>
      </c>
      <c r="L36" s="117">
        <v>0.45</v>
      </c>
      <c r="M36" s="117">
        <f t="shared" si="8"/>
        <v>11.142857142857142</v>
      </c>
      <c r="N36" s="131">
        <v>0.5</v>
      </c>
      <c r="O36" s="117">
        <f t="shared" si="9"/>
        <v>22.285714285714285</v>
      </c>
    </row>
    <row r="37" spans="1:15">
      <c r="A37" s="136"/>
      <c r="B37" s="141"/>
      <c r="C37" s="136"/>
      <c r="D37" s="142"/>
      <c r="E37" s="136"/>
      <c r="F37" s="136"/>
      <c r="G37" s="136"/>
      <c r="I37" s="140"/>
      <c r="J37" s="136"/>
      <c r="K37" s="139"/>
    </row>
    <row r="39" spans="1:15">
      <c r="A39" s="117" t="s">
        <v>16</v>
      </c>
    </row>
    <row r="40" spans="1:15">
      <c r="A40" s="117" t="s">
        <v>15</v>
      </c>
    </row>
    <row r="41" spans="1:15">
      <c r="A41" s="117" t="s">
        <v>17</v>
      </c>
    </row>
    <row r="42" spans="1:15" ht="26.25" thickBot="1">
      <c r="A42" s="120" t="s">
        <v>1</v>
      </c>
      <c r="B42" s="120" t="s">
        <v>2</v>
      </c>
      <c r="C42" s="121" t="s">
        <v>6</v>
      </c>
      <c r="D42" s="122" t="s">
        <v>4</v>
      </c>
      <c r="E42" s="123" t="s">
        <v>171</v>
      </c>
      <c r="F42" s="122" t="s">
        <v>170</v>
      </c>
      <c r="G42" s="124"/>
      <c r="I42" s="125" t="s">
        <v>3</v>
      </c>
      <c r="J42" s="120" t="s">
        <v>4</v>
      </c>
      <c r="K42" s="125" t="s">
        <v>5</v>
      </c>
    </row>
    <row r="43" spans="1:15">
      <c r="A43" s="126" t="s">
        <v>30</v>
      </c>
      <c r="B43" s="126" t="s">
        <v>32</v>
      </c>
      <c r="C43" s="126" t="s">
        <v>82</v>
      </c>
      <c r="D43" s="127">
        <v>1</v>
      </c>
      <c r="E43" s="127">
        <f>ROUND(O43,0)</f>
        <v>245</v>
      </c>
      <c r="F43" s="127">
        <f>D43*E43</f>
        <v>245</v>
      </c>
      <c r="G43" s="128"/>
      <c r="I43" s="129">
        <v>28600</v>
      </c>
      <c r="J43" s="126">
        <v>1</v>
      </c>
      <c r="K43" s="130">
        <f t="shared" ref="K43:K55" si="10">I43*J43</f>
        <v>28600</v>
      </c>
      <c r="L43" s="117">
        <v>0.45</v>
      </c>
      <c r="M43" s="117">
        <f>I43*L43/105</f>
        <v>122.57142857142857</v>
      </c>
      <c r="N43" s="131">
        <v>0.5</v>
      </c>
      <c r="O43" s="117">
        <f>M43/(1-N43)</f>
        <v>245.14285714285714</v>
      </c>
    </row>
    <row r="44" spans="1:15">
      <c r="A44" s="132" t="s">
        <v>31</v>
      </c>
      <c r="B44" s="132" t="s">
        <v>33</v>
      </c>
      <c r="C44" s="132" t="s">
        <v>87</v>
      </c>
      <c r="D44" s="133">
        <v>1</v>
      </c>
      <c r="E44" s="127">
        <f t="shared" ref="E44:E55" si="11">ROUND(O44,0)</f>
        <v>123</v>
      </c>
      <c r="F44" s="127">
        <f t="shared" ref="F44:F55" si="12">D44*E44</f>
        <v>123</v>
      </c>
      <c r="G44" s="128"/>
      <c r="I44" s="130">
        <v>14300</v>
      </c>
      <c r="J44" s="132">
        <v>1</v>
      </c>
      <c r="K44" s="130">
        <f t="shared" si="10"/>
        <v>14300</v>
      </c>
      <c r="L44" s="117">
        <v>0.45</v>
      </c>
      <c r="M44" s="117">
        <f t="shared" ref="M44:M55" si="13">I44*L44/105</f>
        <v>61.285714285714285</v>
      </c>
      <c r="N44" s="131">
        <v>0.5</v>
      </c>
      <c r="O44" s="117">
        <f t="shared" ref="O44:O55" si="14">M44/(1-N44)</f>
        <v>122.57142857142857</v>
      </c>
    </row>
    <row r="45" spans="1:15">
      <c r="A45" s="132" t="s">
        <v>0</v>
      </c>
      <c r="B45" s="132" t="s">
        <v>34</v>
      </c>
      <c r="C45" s="132" t="s">
        <v>78</v>
      </c>
      <c r="D45" s="133">
        <v>1</v>
      </c>
      <c r="E45" s="127">
        <f t="shared" si="11"/>
        <v>51</v>
      </c>
      <c r="F45" s="127">
        <f t="shared" si="12"/>
        <v>51</v>
      </c>
      <c r="G45" s="128"/>
      <c r="I45" s="130">
        <v>5900</v>
      </c>
      <c r="J45" s="132">
        <v>1</v>
      </c>
      <c r="K45" s="130">
        <f t="shared" si="10"/>
        <v>5900</v>
      </c>
      <c r="L45" s="117">
        <v>0.45</v>
      </c>
      <c r="M45" s="117">
        <f t="shared" si="13"/>
        <v>25.285714285714285</v>
      </c>
      <c r="N45" s="131">
        <v>0.5</v>
      </c>
      <c r="O45" s="117">
        <f t="shared" si="14"/>
        <v>50.571428571428569</v>
      </c>
    </row>
    <row r="46" spans="1:15">
      <c r="A46" s="134" t="s">
        <v>35</v>
      </c>
      <c r="B46" s="134" t="s">
        <v>65</v>
      </c>
      <c r="C46" s="132" t="s">
        <v>68</v>
      </c>
      <c r="D46" s="133">
        <v>4</v>
      </c>
      <c r="E46" s="127">
        <f t="shared" si="11"/>
        <v>8</v>
      </c>
      <c r="F46" s="127">
        <f t="shared" si="12"/>
        <v>32</v>
      </c>
      <c r="G46" s="128"/>
      <c r="I46" s="130">
        <v>900</v>
      </c>
      <c r="J46" s="132">
        <v>4</v>
      </c>
      <c r="K46" s="130">
        <f t="shared" si="10"/>
        <v>3600</v>
      </c>
      <c r="L46" s="117">
        <v>0.45</v>
      </c>
      <c r="M46" s="117">
        <f t="shared" si="13"/>
        <v>3.8571428571428572</v>
      </c>
      <c r="N46" s="131">
        <v>0.5</v>
      </c>
      <c r="O46" s="117">
        <f t="shared" si="14"/>
        <v>7.7142857142857144</v>
      </c>
    </row>
    <row r="47" spans="1:15">
      <c r="A47" s="134" t="s">
        <v>73</v>
      </c>
      <c r="B47" s="134"/>
      <c r="C47" s="134" t="s">
        <v>75</v>
      </c>
      <c r="D47" s="135">
        <v>1</v>
      </c>
      <c r="E47" s="127">
        <f t="shared" si="11"/>
        <v>7</v>
      </c>
      <c r="F47" s="127">
        <f t="shared" si="12"/>
        <v>7</v>
      </c>
      <c r="G47" s="136"/>
      <c r="I47" s="137">
        <v>800</v>
      </c>
      <c r="J47" s="134">
        <v>1</v>
      </c>
      <c r="K47" s="130">
        <f t="shared" si="10"/>
        <v>800</v>
      </c>
      <c r="L47" s="117">
        <v>0.45</v>
      </c>
      <c r="M47" s="117">
        <f t="shared" si="13"/>
        <v>3.4285714285714284</v>
      </c>
      <c r="N47" s="131">
        <v>0.5</v>
      </c>
      <c r="O47" s="117">
        <f t="shared" si="14"/>
        <v>6.8571428571428568</v>
      </c>
    </row>
    <row r="48" spans="1:15">
      <c r="A48" s="134" t="s">
        <v>74</v>
      </c>
      <c r="B48" s="134"/>
      <c r="C48" s="134" t="s">
        <v>76</v>
      </c>
      <c r="D48" s="135">
        <v>1</v>
      </c>
      <c r="E48" s="127">
        <f t="shared" si="11"/>
        <v>8</v>
      </c>
      <c r="F48" s="127">
        <f t="shared" si="12"/>
        <v>8</v>
      </c>
      <c r="G48" s="136"/>
      <c r="I48" s="137">
        <v>900</v>
      </c>
      <c r="J48" s="134">
        <v>1</v>
      </c>
      <c r="K48" s="130">
        <f t="shared" si="10"/>
        <v>900</v>
      </c>
      <c r="L48" s="117">
        <v>0.45</v>
      </c>
      <c r="M48" s="117">
        <f t="shared" si="13"/>
        <v>3.8571428571428572</v>
      </c>
      <c r="N48" s="131">
        <v>0.5</v>
      </c>
      <c r="O48" s="117">
        <f t="shared" si="14"/>
        <v>7.7142857142857144</v>
      </c>
    </row>
    <row r="49" spans="1:15">
      <c r="A49" s="134" t="s">
        <v>37</v>
      </c>
      <c r="B49" s="132"/>
      <c r="C49" s="132" t="s">
        <v>38</v>
      </c>
      <c r="D49" s="133">
        <v>1</v>
      </c>
      <c r="E49" s="127">
        <f t="shared" si="11"/>
        <v>67</v>
      </c>
      <c r="F49" s="127">
        <f t="shared" si="12"/>
        <v>67</v>
      </c>
      <c r="G49" s="128"/>
      <c r="I49" s="130">
        <v>7800</v>
      </c>
      <c r="J49" s="132">
        <v>1</v>
      </c>
      <c r="K49" s="130">
        <f t="shared" si="10"/>
        <v>7800</v>
      </c>
      <c r="L49" s="117">
        <v>0.45</v>
      </c>
      <c r="M49" s="117">
        <f t="shared" si="13"/>
        <v>33.428571428571431</v>
      </c>
      <c r="N49" s="131">
        <v>0.5</v>
      </c>
      <c r="O49" s="117">
        <f t="shared" si="14"/>
        <v>66.857142857142861</v>
      </c>
    </row>
    <row r="50" spans="1:15">
      <c r="A50" s="134" t="s">
        <v>39</v>
      </c>
      <c r="B50" s="132"/>
      <c r="C50" s="132" t="s">
        <v>40</v>
      </c>
      <c r="D50" s="133">
        <v>1</v>
      </c>
      <c r="E50" s="127">
        <f t="shared" si="11"/>
        <v>8</v>
      </c>
      <c r="F50" s="127">
        <f t="shared" si="12"/>
        <v>8</v>
      </c>
      <c r="G50" s="128"/>
      <c r="I50" s="130">
        <v>900</v>
      </c>
      <c r="J50" s="132">
        <v>1</v>
      </c>
      <c r="K50" s="130">
        <f t="shared" si="10"/>
        <v>900</v>
      </c>
      <c r="L50" s="117">
        <v>0.45</v>
      </c>
      <c r="M50" s="117">
        <f t="shared" si="13"/>
        <v>3.8571428571428572</v>
      </c>
      <c r="N50" s="131">
        <v>0.5</v>
      </c>
      <c r="O50" s="117">
        <f t="shared" si="14"/>
        <v>7.7142857142857144</v>
      </c>
    </row>
    <row r="51" spans="1:15">
      <c r="A51" s="134" t="s">
        <v>41</v>
      </c>
      <c r="B51" s="132"/>
      <c r="C51" s="132" t="s">
        <v>42</v>
      </c>
      <c r="D51" s="133">
        <v>1</v>
      </c>
      <c r="E51" s="127">
        <f t="shared" si="11"/>
        <v>7</v>
      </c>
      <c r="F51" s="127">
        <f t="shared" si="12"/>
        <v>7</v>
      </c>
      <c r="G51" s="128"/>
      <c r="I51" s="130">
        <v>800</v>
      </c>
      <c r="J51" s="132">
        <v>1</v>
      </c>
      <c r="K51" s="130">
        <f t="shared" si="10"/>
        <v>800</v>
      </c>
      <c r="L51" s="117">
        <v>0.45</v>
      </c>
      <c r="M51" s="117">
        <f t="shared" si="13"/>
        <v>3.4285714285714284</v>
      </c>
      <c r="N51" s="131">
        <v>0.5</v>
      </c>
      <c r="O51" s="117">
        <f t="shared" si="14"/>
        <v>6.8571428571428568</v>
      </c>
    </row>
    <row r="52" spans="1:15">
      <c r="A52" s="134" t="s">
        <v>43</v>
      </c>
      <c r="B52" s="132"/>
      <c r="C52" s="132" t="s">
        <v>44</v>
      </c>
      <c r="D52" s="133">
        <v>1</v>
      </c>
      <c r="E52" s="127">
        <f t="shared" si="11"/>
        <v>3</v>
      </c>
      <c r="F52" s="127">
        <f t="shared" si="12"/>
        <v>3</v>
      </c>
      <c r="G52" s="128"/>
      <c r="I52" s="130">
        <v>400</v>
      </c>
      <c r="J52" s="132">
        <v>1</v>
      </c>
      <c r="K52" s="130">
        <f t="shared" si="10"/>
        <v>400</v>
      </c>
      <c r="L52" s="117">
        <v>0.45</v>
      </c>
      <c r="M52" s="117">
        <f t="shared" si="13"/>
        <v>1.7142857142857142</v>
      </c>
      <c r="N52" s="131">
        <v>0.5</v>
      </c>
      <c r="O52" s="117">
        <f t="shared" si="14"/>
        <v>3.4285714285714284</v>
      </c>
    </row>
    <row r="53" spans="1:15">
      <c r="A53" s="134" t="s">
        <v>45</v>
      </c>
      <c r="B53" s="132"/>
      <c r="C53" s="132" t="s">
        <v>46</v>
      </c>
      <c r="D53" s="133">
        <v>1</v>
      </c>
      <c r="E53" s="127">
        <f t="shared" si="11"/>
        <v>3</v>
      </c>
      <c r="F53" s="127">
        <f t="shared" si="12"/>
        <v>3</v>
      </c>
      <c r="G53" s="128"/>
      <c r="I53" s="130">
        <v>300</v>
      </c>
      <c r="J53" s="132">
        <v>1</v>
      </c>
      <c r="K53" s="130">
        <f t="shared" si="10"/>
        <v>300</v>
      </c>
      <c r="L53" s="117">
        <v>0.45</v>
      </c>
      <c r="M53" s="117">
        <f t="shared" si="13"/>
        <v>1.2857142857142858</v>
      </c>
      <c r="N53" s="131">
        <v>0.5</v>
      </c>
      <c r="O53" s="117">
        <f t="shared" si="14"/>
        <v>2.5714285714285716</v>
      </c>
    </row>
    <row r="54" spans="1:15">
      <c r="A54" s="134" t="s">
        <v>59</v>
      </c>
      <c r="B54" s="132"/>
      <c r="C54" s="130" t="s">
        <v>58</v>
      </c>
      <c r="D54" s="138">
        <v>1</v>
      </c>
      <c r="E54" s="127">
        <f t="shared" si="11"/>
        <v>223</v>
      </c>
      <c r="F54" s="127">
        <f t="shared" si="12"/>
        <v>223</v>
      </c>
      <c r="G54" s="139"/>
      <c r="I54" s="137">
        <v>26000</v>
      </c>
      <c r="J54" s="130">
        <v>1</v>
      </c>
      <c r="K54" s="137">
        <f t="shared" si="10"/>
        <v>26000</v>
      </c>
      <c r="L54" s="117">
        <v>0.45</v>
      </c>
      <c r="M54" s="117">
        <f t="shared" si="13"/>
        <v>111.42857142857143</v>
      </c>
      <c r="N54" s="131">
        <v>0.5</v>
      </c>
      <c r="O54" s="117">
        <f t="shared" si="14"/>
        <v>222.85714285714286</v>
      </c>
    </row>
    <row r="55" spans="1:15">
      <c r="A55" s="134" t="s">
        <v>60</v>
      </c>
      <c r="B55" s="132"/>
      <c r="C55" s="130" t="s">
        <v>61</v>
      </c>
      <c r="D55" s="138">
        <v>1</v>
      </c>
      <c r="E55" s="127">
        <f t="shared" si="11"/>
        <v>22</v>
      </c>
      <c r="F55" s="127">
        <f t="shared" si="12"/>
        <v>22</v>
      </c>
      <c r="G55" s="139"/>
      <c r="I55" s="137">
        <v>2600</v>
      </c>
      <c r="J55" s="130">
        <v>1</v>
      </c>
      <c r="K55" s="137">
        <f t="shared" si="10"/>
        <v>2600</v>
      </c>
      <c r="L55" s="117">
        <v>0.45</v>
      </c>
      <c r="M55" s="117">
        <f t="shared" si="13"/>
        <v>11.142857142857142</v>
      </c>
      <c r="N55" s="131">
        <v>0.5</v>
      </c>
      <c r="O55" s="117">
        <f t="shared" si="14"/>
        <v>22.285714285714285</v>
      </c>
    </row>
    <row r="56" spans="1:15">
      <c r="A56" s="136"/>
      <c r="B56" s="141"/>
      <c r="C56" s="136"/>
      <c r="D56" s="142"/>
      <c r="E56" s="136"/>
      <c r="F56" s="136"/>
      <c r="G56" s="136"/>
      <c r="I56" s="140"/>
      <c r="J56" s="136"/>
      <c r="K56" s="139"/>
    </row>
    <row r="58" spans="1:15">
      <c r="A58" s="117" t="s">
        <v>18</v>
      </c>
    </row>
    <row r="59" spans="1:15">
      <c r="A59" s="117" t="s">
        <v>19</v>
      </c>
    </row>
    <row r="60" spans="1:15">
      <c r="A60" s="117" t="s">
        <v>20</v>
      </c>
    </row>
    <row r="61" spans="1:15" ht="26.25" thickBot="1">
      <c r="A61" s="120" t="s">
        <v>1</v>
      </c>
      <c r="B61" s="120" t="s">
        <v>2</v>
      </c>
      <c r="C61" s="121" t="s">
        <v>6</v>
      </c>
      <c r="D61" s="122" t="s">
        <v>4</v>
      </c>
      <c r="E61" s="123" t="s">
        <v>171</v>
      </c>
      <c r="F61" s="122" t="s">
        <v>170</v>
      </c>
      <c r="G61" s="124"/>
      <c r="I61" s="125" t="s">
        <v>3</v>
      </c>
      <c r="J61" s="120" t="s">
        <v>4</v>
      </c>
      <c r="K61" s="125" t="s">
        <v>5</v>
      </c>
    </row>
    <row r="62" spans="1:15">
      <c r="A62" s="126" t="s">
        <v>30</v>
      </c>
      <c r="B62" s="126" t="s">
        <v>32</v>
      </c>
      <c r="C62" s="126" t="s">
        <v>84</v>
      </c>
      <c r="D62" s="127">
        <v>1</v>
      </c>
      <c r="E62" s="127">
        <f>ROUND(O62,0)</f>
        <v>245</v>
      </c>
      <c r="F62" s="127">
        <f>D62*E62</f>
        <v>245</v>
      </c>
      <c r="G62" s="128"/>
      <c r="I62" s="129">
        <v>28600</v>
      </c>
      <c r="J62" s="126">
        <v>1</v>
      </c>
      <c r="K62" s="130">
        <f t="shared" ref="K62:K74" si="15">I62*J62</f>
        <v>28600</v>
      </c>
      <c r="L62" s="117">
        <v>0.45</v>
      </c>
      <c r="M62" s="117">
        <f>I62*L62/105</f>
        <v>122.57142857142857</v>
      </c>
      <c r="N62" s="131">
        <v>0.5</v>
      </c>
      <c r="O62" s="117">
        <f>M62/(1-N62)</f>
        <v>245.14285714285714</v>
      </c>
    </row>
    <row r="63" spans="1:15">
      <c r="A63" s="132" t="s">
        <v>31</v>
      </c>
      <c r="B63" s="132" t="s">
        <v>33</v>
      </c>
      <c r="C63" s="132" t="s">
        <v>88</v>
      </c>
      <c r="D63" s="133">
        <v>1</v>
      </c>
      <c r="E63" s="127">
        <f t="shared" ref="E63:E74" si="16">ROUND(O63,0)</f>
        <v>123</v>
      </c>
      <c r="F63" s="127">
        <f t="shared" ref="F63:F74" si="17">D63*E63</f>
        <v>123</v>
      </c>
      <c r="G63" s="128"/>
      <c r="I63" s="130">
        <v>14300</v>
      </c>
      <c r="J63" s="132">
        <v>1</v>
      </c>
      <c r="K63" s="130">
        <f t="shared" si="15"/>
        <v>14300</v>
      </c>
      <c r="L63" s="117">
        <v>0.45</v>
      </c>
      <c r="M63" s="117">
        <f t="shared" ref="M63:M74" si="18">I63*L63/105</f>
        <v>61.285714285714285</v>
      </c>
      <c r="N63" s="131">
        <v>0.5</v>
      </c>
      <c r="O63" s="117">
        <f t="shared" ref="O63:O74" si="19">M63/(1-N63)</f>
        <v>122.57142857142857</v>
      </c>
    </row>
    <row r="64" spans="1:15">
      <c r="A64" s="132" t="s">
        <v>0</v>
      </c>
      <c r="B64" s="132" t="s">
        <v>34</v>
      </c>
      <c r="C64" s="132" t="s">
        <v>78</v>
      </c>
      <c r="D64" s="133">
        <v>1</v>
      </c>
      <c r="E64" s="127">
        <f t="shared" si="16"/>
        <v>51</v>
      </c>
      <c r="F64" s="127">
        <f t="shared" si="17"/>
        <v>51</v>
      </c>
      <c r="G64" s="128"/>
      <c r="I64" s="130">
        <v>5900</v>
      </c>
      <c r="J64" s="132">
        <v>1</v>
      </c>
      <c r="K64" s="130">
        <f t="shared" si="15"/>
        <v>5900</v>
      </c>
      <c r="L64" s="117">
        <v>0.45</v>
      </c>
      <c r="M64" s="117">
        <f t="shared" si="18"/>
        <v>25.285714285714285</v>
      </c>
      <c r="N64" s="131">
        <v>0.5</v>
      </c>
      <c r="O64" s="117">
        <f t="shared" si="19"/>
        <v>50.571428571428569</v>
      </c>
    </row>
    <row r="65" spans="1:15">
      <c r="A65" s="134" t="s">
        <v>35</v>
      </c>
      <c r="B65" s="134" t="s">
        <v>36</v>
      </c>
      <c r="C65" s="132" t="s">
        <v>67</v>
      </c>
      <c r="D65" s="133">
        <v>5</v>
      </c>
      <c r="E65" s="127">
        <f t="shared" si="16"/>
        <v>15</v>
      </c>
      <c r="F65" s="127">
        <f t="shared" si="17"/>
        <v>75</v>
      </c>
      <c r="G65" s="128"/>
      <c r="I65" s="130">
        <v>1700</v>
      </c>
      <c r="J65" s="132">
        <v>5</v>
      </c>
      <c r="K65" s="130">
        <f t="shared" si="15"/>
        <v>8500</v>
      </c>
      <c r="L65" s="117">
        <v>0.45</v>
      </c>
      <c r="M65" s="117">
        <f t="shared" si="18"/>
        <v>7.2857142857142856</v>
      </c>
      <c r="N65" s="131">
        <v>0.5</v>
      </c>
      <c r="O65" s="117">
        <f t="shared" si="19"/>
        <v>14.571428571428571</v>
      </c>
    </row>
    <row r="66" spans="1:15">
      <c r="A66" s="134" t="s">
        <v>73</v>
      </c>
      <c r="B66" s="134"/>
      <c r="C66" s="134" t="s">
        <v>75</v>
      </c>
      <c r="D66" s="135">
        <v>1</v>
      </c>
      <c r="E66" s="127">
        <f t="shared" si="16"/>
        <v>7</v>
      </c>
      <c r="F66" s="127">
        <f t="shared" si="17"/>
        <v>7</v>
      </c>
      <c r="G66" s="136"/>
      <c r="I66" s="137">
        <v>800</v>
      </c>
      <c r="J66" s="134">
        <v>1</v>
      </c>
      <c r="K66" s="130">
        <f t="shared" si="15"/>
        <v>800</v>
      </c>
      <c r="L66" s="117">
        <v>0.45</v>
      </c>
      <c r="M66" s="117">
        <f t="shared" si="18"/>
        <v>3.4285714285714284</v>
      </c>
      <c r="N66" s="131">
        <v>0.5</v>
      </c>
      <c r="O66" s="117">
        <f t="shared" si="19"/>
        <v>6.8571428571428568</v>
      </c>
    </row>
    <row r="67" spans="1:15">
      <c r="A67" s="134" t="s">
        <v>74</v>
      </c>
      <c r="B67" s="134"/>
      <c r="C67" s="134" t="s">
        <v>76</v>
      </c>
      <c r="D67" s="135">
        <v>1</v>
      </c>
      <c r="E67" s="127">
        <f t="shared" si="16"/>
        <v>8</v>
      </c>
      <c r="F67" s="127">
        <f t="shared" si="17"/>
        <v>8</v>
      </c>
      <c r="G67" s="136"/>
      <c r="I67" s="137">
        <v>900</v>
      </c>
      <c r="J67" s="134">
        <v>1</v>
      </c>
      <c r="K67" s="130">
        <f t="shared" si="15"/>
        <v>900</v>
      </c>
      <c r="L67" s="117">
        <v>0.45</v>
      </c>
      <c r="M67" s="117">
        <f t="shared" si="18"/>
        <v>3.8571428571428572</v>
      </c>
      <c r="N67" s="131">
        <v>0.5</v>
      </c>
      <c r="O67" s="117">
        <f t="shared" si="19"/>
        <v>7.7142857142857144</v>
      </c>
    </row>
    <row r="68" spans="1:15">
      <c r="A68" s="134" t="s">
        <v>37</v>
      </c>
      <c r="B68" s="132"/>
      <c r="C68" s="132" t="s">
        <v>38</v>
      </c>
      <c r="D68" s="133">
        <v>1</v>
      </c>
      <c r="E68" s="127">
        <f t="shared" si="16"/>
        <v>67</v>
      </c>
      <c r="F68" s="127">
        <f t="shared" si="17"/>
        <v>67</v>
      </c>
      <c r="G68" s="128"/>
      <c r="I68" s="130">
        <v>7800</v>
      </c>
      <c r="J68" s="132">
        <v>1</v>
      </c>
      <c r="K68" s="130">
        <f t="shared" si="15"/>
        <v>7800</v>
      </c>
      <c r="L68" s="117">
        <v>0.45</v>
      </c>
      <c r="M68" s="117">
        <f t="shared" si="18"/>
        <v>33.428571428571431</v>
      </c>
      <c r="N68" s="131">
        <v>0.5</v>
      </c>
      <c r="O68" s="117">
        <f t="shared" si="19"/>
        <v>66.857142857142861</v>
      </c>
    </row>
    <row r="69" spans="1:15">
      <c r="A69" s="134" t="s">
        <v>39</v>
      </c>
      <c r="B69" s="132"/>
      <c r="C69" s="132" t="s">
        <v>40</v>
      </c>
      <c r="D69" s="133">
        <v>1</v>
      </c>
      <c r="E69" s="127">
        <f t="shared" si="16"/>
        <v>8</v>
      </c>
      <c r="F69" s="127">
        <f t="shared" si="17"/>
        <v>8</v>
      </c>
      <c r="G69" s="128"/>
      <c r="I69" s="130">
        <v>900</v>
      </c>
      <c r="J69" s="132">
        <v>1</v>
      </c>
      <c r="K69" s="130">
        <f t="shared" si="15"/>
        <v>900</v>
      </c>
      <c r="L69" s="117">
        <v>0.45</v>
      </c>
      <c r="M69" s="117">
        <f t="shared" si="18"/>
        <v>3.8571428571428572</v>
      </c>
      <c r="N69" s="131">
        <v>0.5</v>
      </c>
      <c r="O69" s="117">
        <f t="shared" si="19"/>
        <v>7.7142857142857144</v>
      </c>
    </row>
    <row r="70" spans="1:15">
      <c r="A70" s="134" t="s">
        <v>41</v>
      </c>
      <c r="B70" s="132"/>
      <c r="C70" s="132" t="s">
        <v>42</v>
      </c>
      <c r="D70" s="133">
        <v>1</v>
      </c>
      <c r="E70" s="127">
        <f t="shared" si="16"/>
        <v>7</v>
      </c>
      <c r="F70" s="127">
        <f t="shared" si="17"/>
        <v>7</v>
      </c>
      <c r="G70" s="128"/>
      <c r="I70" s="130">
        <v>800</v>
      </c>
      <c r="J70" s="132">
        <v>1</v>
      </c>
      <c r="K70" s="130">
        <f t="shared" si="15"/>
        <v>800</v>
      </c>
      <c r="L70" s="117">
        <v>0.45</v>
      </c>
      <c r="M70" s="117">
        <f t="shared" si="18"/>
        <v>3.4285714285714284</v>
      </c>
      <c r="N70" s="131">
        <v>0.5</v>
      </c>
      <c r="O70" s="117">
        <f t="shared" si="19"/>
        <v>6.8571428571428568</v>
      </c>
    </row>
    <row r="71" spans="1:15">
      <c r="A71" s="134" t="s">
        <v>43</v>
      </c>
      <c r="B71" s="132"/>
      <c r="C71" s="132" t="s">
        <v>44</v>
      </c>
      <c r="D71" s="133">
        <v>1</v>
      </c>
      <c r="E71" s="127">
        <f t="shared" si="16"/>
        <v>3</v>
      </c>
      <c r="F71" s="127">
        <f t="shared" si="17"/>
        <v>3</v>
      </c>
      <c r="G71" s="128"/>
      <c r="I71" s="130">
        <v>400</v>
      </c>
      <c r="J71" s="132">
        <v>1</v>
      </c>
      <c r="K71" s="130">
        <f t="shared" si="15"/>
        <v>400</v>
      </c>
      <c r="L71" s="117">
        <v>0.45</v>
      </c>
      <c r="M71" s="117">
        <f t="shared" si="18"/>
        <v>1.7142857142857142</v>
      </c>
      <c r="N71" s="131">
        <v>0.5</v>
      </c>
      <c r="O71" s="117">
        <f t="shared" si="19"/>
        <v>3.4285714285714284</v>
      </c>
    </row>
    <row r="72" spans="1:15">
      <c r="A72" s="134" t="s">
        <v>45</v>
      </c>
      <c r="B72" s="132"/>
      <c r="C72" s="132" t="s">
        <v>46</v>
      </c>
      <c r="D72" s="133">
        <v>1</v>
      </c>
      <c r="E72" s="127">
        <f t="shared" si="16"/>
        <v>3</v>
      </c>
      <c r="F72" s="127">
        <f t="shared" si="17"/>
        <v>3</v>
      </c>
      <c r="G72" s="128"/>
      <c r="I72" s="130">
        <v>300</v>
      </c>
      <c r="J72" s="132">
        <v>1</v>
      </c>
      <c r="K72" s="130">
        <f t="shared" si="15"/>
        <v>300</v>
      </c>
      <c r="L72" s="117">
        <v>0.45</v>
      </c>
      <c r="M72" s="117">
        <f t="shared" si="18"/>
        <v>1.2857142857142858</v>
      </c>
      <c r="N72" s="131">
        <v>0.5</v>
      </c>
      <c r="O72" s="117">
        <f t="shared" si="19"/>
        <v>2.5714285714285716</v>
      </c>
    </row>
    <row r="73" spans="1:15">
      <c r="A73" s="134" t="s">
        <v>59</v>
      </c>
      <c r="B73" s="132"/>
      <c r="C73" s="130" t="s">
        <v>58</v>
      </c>
      <c r="D73" s="138">
        <v>1</v>
      </c>
      <c r="E73" s="127">
        <f t="shared" si="16"/>
        <v>223</v>
      </c>
      <c r="F73" s="127">
        <f t="shared" si="17"/>
        <v>223</v>
      </c>
      <c r="G73" s="139"/>
      <c r="I73" s="137">
        <v>26000</v>
      </c>
      <c r="J73" s="130">
        <v>1</v>
      </c>
      <c r="K73" s="137">
        <f t="shared" si="15"/>
        <v>26000</v>
      </c>
      <c r="L73" s="117">
        <v>0.45</v>
      </c>
      <c r="M73" s="117">
        <f t="shared" si="18"/>
        <v>111.42857142857143</v>
      </c>
      <c r="N73" s="131">
        <v>0.5</v>
      </c>
      <c r="O73" s="117">
        <f t="shared" si="19"/>
        <v>222.85714285714286</v>
      </c>
    </row>
    <row r="74" spans="1:15">
      <c r="A74" s="134" t="s">
        <v>60</v>
      </c>
      <c r="B74" s="132"/>
      <c r="C74" s="130" t="s">
        <v>61</v>
      </c>
      <c r="D74" s="138">
        <v>1</v>
      </c>
      <c r="E74" s="127">
        <f t="shared" si="16"/>
        <v>22</v>
      </c>
      <c r="F74" s="127">
        <f t="shared" si="17"/>
        <v>22</v>
      </c>
      <c r="G74" s="139"/>
      <c r="I74" s="137">
        <v>2600</v>
      </c>
      <c r="J74" s="130">
        <v>1</v>
      </c>
      <c r="K74" s="137">
        <f t="shared" si="15"/>
        <v>2600</v>
      </c>
      <c r="L74" s="117">
        <v>0.45</v>
      </c>
      <c r="M74" s="117">
        <f t="shared" si="18"/>
        <v>11.142857142857142</v>
      </c>
      <c r="N74" s="131">
        <v>0.5</v>
      </c>
      <c r="O74" s="117">
        <f t="shared" si="19"/>
        <v>22.285714285714285</v>
      </c>
    </row>
    <row r="77" spans="1:15">
      <c r="A77" s="117" t="s">
        <v>21</v>
      </c>
    </row>
    <row r="78" spans="1:15">
      <c r="A78" s="117" t="s">
        <v>22</v>
      </c>
    </row>
    <row r="79" spans="1:15">
      <c r="A79" s="117" t="s">
        <v>23</v>
      </c>
    </row>
    <row r="80" spans="1:15" ht="26.25" thickBot="1">
      <c r="A80" s="120" t="s">
        <v>1</v>
      </c>
      <c r="B80" s="120" t="s">
        <v>2</v>
      </c>
      <c r="C80" s="121" t="s">
        <v>6</v>
      </c>
      <c r="D80" s="122" t="s">
        <v>4</v>
      </c>
      <c r="E80" s="123" t="s">
        <v>171</v>
      </c>
      <c r="F80" s="122" t="s">
        <v>170</v>
      </c>
      <c r="G80" s="124"/>
      <c r="I80" s="125" t="s">
        <v>3</v>
      </c>
      <c r="J80" s="120" t="s">
        <v>4</v>
      </c>
      <c r="K80" s="125" t="s">
        <v>5</v>
      </c>
    </row>
    <row r="81" spans="1:15">
      <c r="A81" s="126" t="s">
        <v>30</v>
      </c>
      <c r="B81" s="126" t="s">
        <v>32</v>
      </c>
      <c r="C81" s="126" t="s">
        <v>90</v>
      </c>
      <c r="D81" s="127">
        <v>1</v>
      </c>
      <c r="E81" s="127">
        <f>ROUND(O81,0)</f>
        <v>501</v>
      </c>
      <c r="F81" s="127">
        <f>D81*E81</f>
        <v>501</v>
      </c>
      <c r="G81" s="128"/>
      <c r="I81" s="129">
        <v>58500</v>
      </c>
      <c r="J81" s="126">
        <v>1</v>
      </c>
      <c r="K81" s="130">
        <f t="shared" ref="K81:K86" si="20">I81*J81</f>
        <v>58500</v>
      </c>
      <c r="L81" s="117">
        <v>0.45</v>
      </c>
      <c r="M81" s="117">
        <f>I81*L81/105</f>
        <v>250.71428571428572</v>
      </c>
      <c r="N81" s="131">
        <v>0.5</v>
      </c>
      <c r="O81" s="117">
        <f>M81/(1-N81)</f>
        <v>501.42857142857144</v>
      </c>
    </row>
    <row r="82" spans="1:15">
      <c r="A82" s="132" t="s">
        <v>31</v>
      </c>
      <c r="B82" s="132" t="s">
        <v>33</v>
      </c>
      <c r="C82" s="132" t="s">
        <v>89</v>
      </c>
      <c r="D82" s="133">
        <v>1</v>
      </c>
      <c r="E82" s="127">
        <f t="shared" ref="E82:E93" si="21">ROUND(O82,0)</f>
        <v>167</v>
      </c>
      <c r="F82" s="127">
        <f t="shared" ref="F82:F93" si="22">D82*E82</f>
        <v>167</v>
      </c>
      <c r="G82" s="128"/>
      <c r="I82" s="130">
        <v>19500</v>
      </c>
      <c r="J82" s="132">
        <v>1</v>
      </c>
      <c r="K82" s="130">
        <f t="shared" si="20"/>
        <v>19500</v>
      </c>
      <c r="L82" s="117">
        <v>0.45</v>
      </c>
      <c r="M82" s="117">
        <f t="shared" ref="M82:M93" si="23">I82*L82/105</f>
        <v>83.571428571428569</v>
      </c>
      <c r="N82" s="131">
        <v>0.5</v>
      </c>
      <c r="O82" s="117">
        <f t="shared" ref="O82:O93" si="24">M82/(1-N82)</f>
        <v>167.14285714285714</v>
      </c>
    </row>
    <row r="83" spans="1:15">
      <c r="A83" s="132" t="s">
        <v>0</v>
      </c>
      <c r="B83" s="132" t="s">
        <v>34</v>
      </c>
      <c r="C83" s="132" t="s">
        <v>79</v>
      </c>
      <c r="D83" s="133">
        <v>1</v>
      </c>
      <c r="E83" s="127">
        <f t="shared" si="21"/>
        <v>100</v>
      </c>
      <c r="F83" s="127">
        <f t="shared" si="22"/>
        <v>100</v>
      </c>
      <c r="G83" s="128"/>
      <c r="I83" s="130">
        <v>11700</v>
      </c>
      <c r="J83" s="132">
        <v>1</v>
      </c>
      <c r="K83" s="130">
        <f t="shared" si="20"/>
        <v>11700</v>
      </c>
      <c r="L83" s="117">
        <v>0.45</v>
      </c>
      <c r="M83" s="117">
        <f t="shared" si="23"/>
        <v>50.142857142857146</v>
      </c>
      <c r="N83" s="131">
        <v>0.5</v>
      </c>
      <c r="O83" s="117">
        <f t="shared" si="24"/>
        <v>100.28571428571429</v>
      </c>
    </row>
    <row r="84" spans="1:15">
      <c r="A84" s="134" t="s">
        <v>35</v>
      </c>
      <c r="B84" s="134" t="s">
        <v>36</v>
      </c>
      <c r="C84" s="132" t="s">
        <v>67</v>
      </c>
      <c r="D84" s="133">
        <v>5</v>
      </c>
      <c r="E84" s="127">
        <f t="shared" si="21"/>
        <v>15</v>
      </c>
      <c r="F84" s="127">
        <f t="shared" si="22"/>
        <v>75</v>
      </c>
      <c r="G84" s="128"/>
      <c r="I84" s="130">
        <v>1700</v>
      </c>
      <c r="J84" s="132">
        <v>5</v>
      </c>
      <c r="K84" s="130">
        <f t="shared" si="20"/>
        <v>8500</v>
      </c>
      <c r="L84" s="117">
        <v>0.45</v>
      </c>
      <c r="M84" s="117">
        <f t="shared" si="23"/>
        <v>7.2857142857142856</v>
      </c>
      <c r="N84" s="131">
        <v>0.5</v>
      </c>
      <c r="O84" s="117">
        <f t="shared" si="24"/>
        <v>14.571428571428571</v>
      </c>
    </row>
    <row r="85" spans="1:15">
      <c r="A85" s="134" t="s">
        <v>73</v>
      </c>
      <c r="B85" s="134"/>
      <c r="C85" s="134" t="s">
        <v>75</v>
      </c>
      <c r="D85" s="135">
        <v>1</v>
      </c>
      <c r="E85" s="127">
        <f t="shared" si="21"/>
        <v>7</v>
      </c>
      <c r="F85" s="127">
        <f t="shared" si="22"/>
        <v>7</v>
      </c>
      <c r="G85" s="136"/>
      <c r="I85" s="137">
        <v>800</v>
      </c>
      <c r="J85" s="134">
        <v>1</v>
      </c>
      <c r="K85" s="130">
        <f t="shared" si="20"/>
        <v>800</v>
      </c>
      <c r="L85" s="117">
        <v>0.45</v>
      </c>
      <c r="M85" s="117">
        <f t="shared" si="23"/>
        <v>3.4285714285714284</v>
      </c>
      <c r="N85" s="131">
        <v>0.5</v>
      </c>
      <c r="O85" s="117">
        <f t="shared" si="24"/>
        <v>6.8571428571428568</v>
      </c>
    </row>
    <row r="86" spans="1:15">
      <c r="A86" s="134" t="s">
        <v>74</v>
      </c>
      <c r="B86" s="134"/>
      <c r="C86" s="134" t="s">
        <v>76</v>
      </c>
      <c r="D86" s="135">
        <v>1</v>
      </c>
      <c r="E86" s="127">
        <f t="shared" si="21"/>
        <v>8</v>
      </c>
      <c r="F86" s="127">
        <f t="shared" si="22"/>
        <v>8</v>
      </c>
      <c r="G86" s="136"/>
      <c r="I86" s="137">
        <v>900</v>
      </c>
      <c r="J86" s="134">
        <v>1</v>
      </c>
      <c r="K86" s="130">
        <f t="shared" si="20"/>
        <v>900</v>
      </c>
      <c r="L86" s="117">
        <v>0.45</v>
      </c>
      <c r="M86" s="117">
        <f t="shared" si="23"/>
        <v>3.8571428571428572</v>
      </c>
      <c r="N86" s="131">
        <v>0.5</v>
      </c>
      <c r="O86" s="117">
        <f t="shared" si="24"/>
        <v>7.7142857142857144</v>
      </c>
    </row>
    <row r="87" spans="1:15">
      <c r="A87" s="134" t="s">
        <v>47</v>
      </c>
      <c r="B87" s="143"/>
      <c r="C87" s="134" t="s">
        <v>52</v>
      </c>
      <c r="D87" s="135">
        <v>1</v>
      </c>
      <c r="E87" s="127">
        <f t="shared" si="21"/>
        <v>212</v>
      </c>
      <c r="F87" s="127">
        <f t="shared" si="22"/>
        <v>212</v>
      </c>
      <c r="G87" s="136"/>
      <c r="I87" s="137">
        <v>24700</v>
      </c>
      <c r="J87" s="134">
        <v>1</v>
      </c>
      <c r="K87" s="130"/>
      <c r="L87" s="117">
        <v>0.45</v>
      </c>
      <c r="M87" s="117">
        <f t="shared" si="23"/>
        <v>105.85714285714286</v>
      </c>
      <c r="N87" s="131">
        <v>0.5</v>
      </c>
      <c r="O87" s="117">
        <f t="shared" si="24"/>
        <v>211.71428571428572</v>
      </c>
    </row>
    <row r="88" spans="1:15">
      <c r="A88" s="134" t="s">
        <v>48</v>
      </c>
      <c r="B88" s="143"/>
      <c r="C88" s="134" t="s">
        <v>40</v>
      </c>
      <c r="D88" s="135">
        <v>1</v>
      </c>
      <c r="E88" s="127">
        <f t="shared" si="21"/>
        <v>8</v>
      </c>
      <c r="F88" s="127">
        <f t="shared" si="22"/>
        <v>8</v>
      </c>
      <c r="G88" s="136"/>
      <c r="I88" s="137">
        <v>900</v>
      </c>
      <c r="J88" s="134">
        <v>1</v>
      </c>
      <c r="K88" s="130"/>
      <c r="L88" s="117">
        <v>0.45</v>
      </c>
      <c r="M88" s="117">
        <f t="shared" si="23"/>
        <v>3.8571428571428572</v>
      </c>
      <c r="N88" s="131">
        <v>0.5</v>
      </c>
      <c r="O88" s="117">
        <f t="shared" si="24"/>
        <v>7.7142857142857144</v>
      </c>
    </row>
    <row r="89" spans="1:15">
      <c r="A89" s="134" t="s">
        <v>49</v>
      </c>
      <c r="B89" s="143"/>
      <c r="C89" s="134" t="s">
        <v>42</v>
      </c>
      <c r="D89" s="135">
        <v>1</v>
      </c>
      <c r="E89" s="127">
        <f t="shared" si="21"/>
        <v>7</v>
      </c>
      <c r="F89" s="127">
        <f t="shared" si="22"/>
        <v>7</v>
      </c>
      <c r="G89" s="136"/>
      <c r="I89" s="137">
        <v>800</v>
      </c>
      <c r="J89" s="134">
        <v>1</v>
      </c>
      <c r="K89" s="130"/>
      <c r="L89" s="117">
        <v>0.45</v>
      </c>
      <c r="M89" s="117">
        <f t="shared" si="23"/>
        <v>3.4285714285714284</v>
      </c>
      <c r="N89" s="131">
        <v>0.5</v>
      </c>
      <c r="O89" s="117">
        <f t="shared" si="24"/>
        <v>6.8571428571428568</v>
      </c>
    </row>
    <row r="90" spans="1:15">
      <c r="A90" s="134" t="s">
        <v>50</v>
      </c>
      <c r="B90" s="143"/>
      <c r="C90" s="134" t="s">
        <v>44</v>
      </c>
      <c r="D90" s="135">
        <v>1</v>
      </c>
      <c r="E90" s="127">
        <f t="shared" si="21"/>
        <v>3</v>
      </c>
      <c r="F90" s="127">
        <f t="shared" si="22"/>
        <v>3</v>
      </c>
      <c r="G90" s="136"/>
      <c r="I90" s="137">
        <v>400</v>
      </c>
      <c r="J90" s="134">
        <v>1</v>
      </c>
      <c r="K90" s="130"/>
      <c r="L90" s="117">
        <v>0.45</v>
      </c>
      <c r="M90" s="117">
        <f t="shared" si="23"/>
        <v>1.7142857142857142</v>
      </c>
      <c r="N90" s="131">
        <v>0.5</v>
      </c>
      <c r="O90" s="117">
        <f t="shared" si="24"/>
        <v>3.4285714285714284</v>
      </c>
    </row>
    <row r="91" spans="1:15">
      <c r="A91" s="134" t="s">
        <v>51</v>
      </c>
      <c r="B91" s="143"/>
      <c r="C91" s="134" t="s">
        <v>46</v>
      </c>
      <c r="D91" s="135">
        <v>1</v>
      </c>
      <c r="E91" s="127">
        <f t="shared" si="21"/>
        <v>3</v>
      </c>
      <c r="F91" s="127">
        <f t="shared" si="22"/>
        <v>3</v>
      </c>
      <c r="G91" s="136"/>
      <c r="I91" s="137">
        <v>300</v>
      </c>
      <c r="J91" s="134">
        <v>1</v>
      </c>
      <c r="K91" s="130"/>
      <c r="L91" s="117">
        <v>0.45</v>
      </c>
      <c r="M91" s="117">
        <f t="shared" si="23"/>
        <v>1.2857142857142858</v>
      </c>
      <c r="N91" s="131">
        <v>0.5</v>
      </c>
      <c r="O91" s="117">
        <f t="shared" si="24"/>
        <v>2.5714285714285716</v>
      </c>
    </row>
    <row r="92" spans="1:15">
      <c r="A92" s="134" t="s">
        <v>59</v>
      </c>
      <c r="B92" s="132"/>
      <c r="C92" s="130" t="s">
        <v>58</v>
      </c>
      <c r="D92" s="138">
        <v>1</v>
      </c>
      <c r="E92" s="127">
        <f t="shared" si="21"/>
        <v>223</v>
      </c>
      <c r="F92" s="127">
        <f t="shared" si="22"/>
        <v>223</v>
      </c>
      <c r="G92" s="139"/>
      <c r="I92" s="137">
        <v>26000</v>
      </c>
      <c r="J92" s="130">
        <v>1</v>
      </c>
      <c r="K92" s="137">
        <f>I92*J92</f>
        <v>26000</v>
      </c>
      <c r="L92" s="117">
        <v>0.45</v>
      </c>
      <c r="M92" s="117">
        <f t="shared" si="23"/>
        <v>111.42857142857143</v>
      </c>
      <c r="N92" s="131">
        <v>0.5</v>
      </c>
      <c r="O92" s="117">
        <f t="shared" si="24"/>
        <v>222.85714285714286</v>
      </c>
    </row>
    <row r="93" spans="1:15">
      <c r="A93" s="134" t="s">
        <v>60</v>
      </c>
      <c r="B93" s="132"/>
      <c r="C93" s="130" t="s">
        <v>61</v>
      </c>
      <c r="D93" s="138">
        <v>1</v>
      </c>
      <c r="E93" s="127">
        <f t="shared" si="21"/>
        <v>22</v>
      </c>
      <c r="F93" s="127">
        <f t="shared" si="22"/>
        <v>22</v>
      </c>
      <c r="G93" s="139"/>
      <c r="I93" s="137">
        <v>2600</v>
      </c>
      <c r="J93" s="130">
        <v>1</v>
      </c>
      <c r="K93" s="137">
        <f>I93*J93</f>
        <v>2600</v>
      </c>
      <c r="L93" s="117">
        <v>0.45</v>
      </c>
      <c r="M93" s="117">
        <f t="shared" si="23"/>
        <v>11.142857142857142</v>
      </c>
      <c r="N93" s="131">
        <v>0.5</v>
      </c>
      <c r="O93" s="117">
        <f t="shared" si="24"/>
        <v>22.285714285714285</v>
      </c>
    </row>
    <row r="96" spans="1:15">
      <c r="A96" s="117" t="s">
        <v>24</v>
      </c>
    </row>
    <row r="97" spans="1:15">
      <c r="A97" s="117" t="s">
        <v>25</v>
      </c>
    </row>
    <row r="98" spans="1:15">
      <c r="A98" s="117" t="s">
        <v>26</v>
      </c>
    </row>
    <row r="99" spans="1:15" ht="26.25" thickBot="1">
      <c r="A99" s="120" t="s">
        <v>1</v>
      </c>
      <c r="B99" s="120" t="s">
        <v>2</v>
      </c>
      <c r="C99" s="121" t="s">
        <v>6</v>
      </c>
      <c r="D99" s="122" t="s">
        <v>4</v>
      </c>
      <c r="E99" s="123" t="s">
        <v>171</v>
      </c>
      <c r="F99" s="122" t="s">
        <v>170</v>
      </c>
      <c r="G99" s="124"/>
      <c r="I99" s="125" t="s">
        <v>3</v>
      </c>
      <c r="J99" s="120" t="s">
        <v>4</v>
      </c>
      <c r="K99" s="125" t="s">
        <v>5</v>
      </c>
    </row>
    <row r="100" spans="1:15">
      <c r="A100" s="126" t="s">
        <v>30</v>
      </c>
      <c r="B100" s="126" t="s">
        <v>32</v>
      </c>
      <c r="C100" s="126" t="s">
        <v>82</v>
      </c>
      <c r="D100" s="127">
        <v>1</v>
      </c>
      <c r="E100" s="127">
        <f>ROUND(O100,0)</f>
        <v>245</v>
      </c>
      <c r="F100" s="127">
        <f>D100*E100</f>
        <v>245</v>
      </c>
      <c r="G100" s="128"/>
      <c r="I100" s="129">
        <v>28600</v>
      </c>
      <c r="J100" s="126">
        <v>1</v>
      </c>
      <c r="K100" s="130">
        <f t="shared" ref="K100:K112" si="25">I100*J100</f>
        <v>28600</v>
      </c>
      <c r="L100" s="117">
        <v>0.45</v>
      </c>
      <c r="M100" s="117">
        <f>I100*L100/105</f>
        <v>122.57142857142857</v>
      </c>
      <c r="N100" s="131">
        <v>0.5</v>
      </c>
      <c r="O100" s="117">
        <f>M100/(1-N100)</f>
        <v>245.14285714285714</v>
      </c>
    </row>
    <row r="101" spans="1:15">
      <c r="A101" s="132" t="s">
        <v>31</v>
      </c>
      <c r="B101" s="132" t="s">
        <v>33</v>
      </c>
      <c r="C101" s="132" t="s">
        <v>87</v>
      </c>
      <c r="D101" s="133">
        <v>1</v>
      </c>
      <c r="E101" s="127">
        <f t="shared" ref="E101:E112" si="26">ROUND(O101,0)</f>
        <v>123</v>
      </c>
      <c r="F101" s="127">
        <f t="shared" ref="F101:F112" si="27">D101*E101</f>
        <v>123</v>
      </c>
      <c r="G101" s="128"/>
      <c r="I101" s="130">
        <v>14300</v>
      </c>
      <c r="J101" s="132">
        <v>1</v>
      </c>
      <c r="K101" s="130">
        <f t="shared" si="25"/>
        <v>14300</v>
      </c>
      <c r="L101" s="117">
        <v>0.45</v>
      </c>
      <c r="M101" s="117">
        <f t="shared" ref="M101:M112" si="28">I101*L101/105</f>
        <v>61.285714285714285</v>
      </c>
      <c r="N101" s="131">
        <v>0.5</v>
      </c>
      <c r="O101" s="117">
        <f t="shared" ref="O101:O112" si="29">M101/(1-N101)</f>
        <v>122.57142857142857</v>
      </c>
    </row>
    <row r="102" spans="1:15">
      <c r="A102" s="132" t="s">
        <v>0</v>
      </c>
      <c r="B102" s="132" t="s">
        <v>34</v>
      </c>
      <c r="C102" s="132" t="s">
        <v>78</v>
      </c>
      <c r="D102" s="133">
        <v>1</v>
      </c>
      <c r="E102" s="127">
        <f t="shared" si="26"/>
        <v>51</v>
      </c>
      <c r="F102" s="127">
        <f t="shared" si="27"/>
        <v>51</v>
      </c>
      <c r="G102" s="128"/>
      <c r="I102" s="130">
        <v>5900</v>
      </c>
      <c r="J102" s="132">
        <v>1</v>
      </c>
      <c r="K102" s="130">
        <f t="shared" si="25"/>
        <v>5900</v>
      </c>
      <c r="L102" s="117">
        <v>0.45</v>
      </c>
      <c r="M102" s="117">
        <f t="shared" si="28"/>
        <v>25.285714285714285</v>
      </c>
      <c r="N102" s="131">
        <v>0.5</v>
      </c>
      <c r="O102" s="117">
        <f t="shared" si="29"/>
        <v>50.571428571428569</v>
      </c>
    </row>
    <row r="103" spans="1:15">
      <c r="A103" s="134" t="s">
        <v>35</v>
      </c>
      <c r="B103" s="134" t="s">
        <v>36</v>
      </c>
      <c r="C103" s="132" t="s">
        <v>67</v>
      </c>
      <c r="D103" s="133">
        <v>5</v>
      </c>
      <c r="E103" s="127">
        <f t="shared" si="26"/>
        <v>15</v>
      </c>
      <c r="F103" s="127">
        <f t="shared" si="27"/>
        <v>75</v>
      </c>
      <c r="G103" s="128"/>
      <c r="I103" s="130">
        <v>1700</v>
      </c>
      <c r="J103" s="132">
        <v>5</v>
      </c>
      <c r="K103" s="130">
        <f t="shared" si="25"/>
        <v>8500</v>
      </c>
      <c r="L103" s="117">
        <v>0.45</v>
      </c>
      <c r="M103" s="117">
        <f t="shared" si="28"/>
        <v>7.2857142857142856</v>
      </c>
      <c r="N103" s="131">
        <v>0.5</v>
      </c>
      <c r="O103" s="117">
        <f t="shared" si="29"/>
        <v>14.571428571428571</v>
      </c>
    </row>
    <row r="104" spans="1:15">
      <c r="A104" s="134" t="s">
        <v>73</v>
      </c>
      <c r="B104" s="134"/>
      <c r="C104" s="134" t="s">
        <v>75</v>
      </c>
      <c r="D104" s="135">
        <v>1</v>
      </c>
      <c r="E104" s="127">
        <f t="shared" si="26"/>
        <v>7</v>
      </c>
      <c r="F104" s="127">
        <f t="shared" si="27"/>
        <v>7</v>
      </c>
      <c r="G104" s="136"/>
      <c r="I104" s="137">
        <v>800</v>
      </c>
      <c r="J104" s="134">
        <v>1</v>
      </c>
      <c r="K104" s="130">
        <f t="shared" si="25"/>
        <v>800</v>
      </c>
      <c r="L104" s="117">
        <v>0.45</v>
      </c>
      <c r="M104" s="117">
        <f t="shared" si="28"/>
        <v>3.4285714285714284</v>
      </c>
      <c r="N104" s="131">
        <v>0.5</v>
      </c>
      <c r="O104" s="117">
        <f t="shared" si="29"/>
        <v>6.8571428571428568</v>
      </c>
    </row>
    <row r="105" spans="1:15">
      <c r="A105" s="134" t="s">
        <v>74</v>
      </c>
      <c r="B105" s="134"/>
      <c r="C105" s="134" t="s">
        <v>76</v>
      </c>
      <c r="D105" s="135">
        <v>1</v>
      </c>
      <c r="E105" s="127">
        <f t="shared" si="26"/>
        <v>8</v>
      </c>
      <c r="F105" s="127">
        <f t="shared" si="27"/>
        <v>8</v>
      </c>
      <c r="G105" s="136"/>
      <c r="I105" s="137">
        <v>900</v>
      </c>
      <c r="J105" s="134">
        <v>1</v>
      </c>
      <c r="K105" s="130">
        <f t="shared" si="25"/>
        <v>900</v>
      </c>
      <c r="L105" s="117">
        <v>0.45</v>
      </c>
      <c r="M105" s="117">
        <f t="shared" si="28"/>
        <v>3.8571428571428572</v>
      </c>
      <c r="N105" s="131">
        <v>0.5</v>
      </c>
      <c r="O105" s="117">
        <f t="shared" si="29"/>
        <v>7.7142857142857144</v>
      </c>
    </row>
    <row r="106" spans="1:15">
      <c r="A106" s="134" t="s">
        <v>37</v>
      </c>
      <c r="B106" s="132"/>
      <c r="C106" s="132" t="s">
        <v>38</v>
      </c>
      <c r="D106" s="133">
        <v>1</v>
      </c>
      <c r="E106" s="127">
        <f t="shared" si="26"/>
        <v>67</v>
      </c>
      <c r="F106" s="127">
        <f t="shared" si="27"/>
        <v>67</v>
      </c>
      <c r="G106" s="128"/>
      <c r="I106" s="130">
        <v>7800</v>
      </c>
      <c r="J106" s="132">
        <v>1</v>
      </c>
      <c r="K106" s="130">
        <f t="shared" si="25"/>
        <v>7800</v>
      </c>
      <c r="L106" s="117">
        <v>0.45</v>
      </c>
      <c r="M106" s="117">
        <f t="shared" si="28"/>
        <v>33.428571428571431</v>
      </c>
      <c r="N106" s="131">
        <v>0.5</v>
      </c>
      <c r="O106" s="117">
        <f t="shared" si="29"/>
        <v>66.857142857142861</v>
      </c>
    </row>
    <row r="107" spans="1:15">
      <c r="A107" s="134" t="s">
        <v>39</v>
      </c>
      <c r="B107" s="132"/>
      <c r="C107" s="132" t="s">
        <v>40</v>
      </c>
      <c r="D107" s="133">
        <v>1</v>
      </c>
      <c r="E107" s="127">
        <f t="shared" si="26"/>
        <v>8</v>
      </c>
      <c r="F107" s="127">
        <f t="shared" si="27"/>
        <v>8</v>
      </c>
      <c r="G107" s="128"/>
      <c r="I107" s="130">
        <v>900</v>
      </c>
      <c r="J107" s="132">
        <v>1</v>
      </c>
      <c r="K107" s="130">
        <f t="shared" si="25"/>
        <v>900</v>
      </c>
      <c r="L107" s="117">
        <v>0.45</v>
      </c>
      <c r="M107" s="117">
        <f t="shared" si="28"/>
        <v>3.8571428571428572</v>
      </c>
      <c r="N107" s="131">
        <v>0.5</v>
      </c>
      <c r="O107" s="117">
        <f t="shared" si="29"/>
        <v>7.7142857142857144</v>
      </c>
    </row>
    <row r="108" spans="1:15">
      <c r="A108" s="134" t="s">
        <v>41</v>
      </c>
      <c r="B108" s="132"/>
      <c r="C108" s="132" t="s">
        <v>42</v>
      </c>
      <c r="D108" s="133">
        <v>1</v>
      </c>
      <c r="E108" s="127">
        <f t="shared" si="26"/>
        <v>7</v>
      </c>
      <c r="F108" s="127">
        <f t="shared" si="27"/>
        <v>7</v>
      </c>
      <c r="G108" s="128"/>
      <c r="I108" s="130">
        <v>800</v>
      </c>
      <c r="J108" s="132">
        <v>1</v>
      </c>
      <c r="K108" s="130">
        <f t="shared" si="25"/>
        <v>800</v>
      </c>
      <c r="L108" s="117">
        <v>0.45</v>
      </c>
      <c r="M108" s="117">
        <f t="shared" si="28"/>
        <v>3.4285714285714284</v>
      </c>
      <c r="N108" s="131">
        <v>0.5</v>
      </c>
      <c r="O108" s="117">
        <f t="shared" si="29"/>
        <v>6.8571428571428568</v>
      </c>
    </row>
    <row r="109" spans="1:15">
      <c r="A109" s="134" t="s">
        <v>43</v>
      </c>
      <c r="B109" s="132"/>
      <c r="C109" s="132" t="s">
        <v>44</v>
      </c>
      <c r="D109" s="133">
        <v>1</v>
      </c>
      <c r="E109" s="127">
        <f t="shared" si="26"/>
        <v>3</v>
      </c>
      <c r="F109" s="127">
        <f t="shared" si="27"/>
        <v>3</v>
      </c>
      <c r="G109" s="128"/>
      <c r="I109" s="130">
        <v>400</v>
      </c>
      <c r="J109" s="132">
        <v>1</v>
      </c>
      <c r="K109" s="130">
        <f t="shared" si="25"/>
        <v>400</v>
      </c>
      <c r="L109" s="117">
        <v>0.45</v>
      </c>
      <c r="M109" s="117">
        <f t="shared" si="28"/>
        <v>1.7142857142857142</v>
      </c>
      <c r="N109" s="131">
        <v>0.5</v>
      </c>
      <c r="O109" s="117">
        <f t="shared" si="29"/>
        <v>3.4285714285714284</v>
      </c>
    </row>
    <row r="110" spans="1:15">
      <c r="A110" s="134" t="s">
        <v>45</v>
      </c>
      <c r="B110" s="132"/>
      <c r="C110" s="132" t="s">
        <v>46</v>
      </c>
      <c r="D110" s="133">
        <v>1</v>
      </c>
      <c r="E110" s="127">
        <f t="shared" si="26"/>
        <v>3</v>
      </c>
      <c r="F110" s="127">
        <f t="shared" si="27"/>
        <v>3</v>
      </c>
      <c r="G110" s="128"/>
      <c r="I110" s="130">
        <v>300</v>
      </c>
      <c r="J110" s="132">
        <v>1</v>
      </c>
      <c r="K110" s="130">
        <f t="shared" si="25"/>
        <v>300</v>
      </c>
      <c r="L110" s="117">
        <v>0.45</v>
      </c>
      <c r="M110" s="117">
        <f t="shared" si="28"/>
        <v>1.2857142857142858</v>
      </c>
      <c r="N110" s="131">
        <v>0.5</v>
      </c>
      <c r="O110" s="117">
        <f t="shared" si="29"/>
        <v>2.5714285714285716</v>
      </c>
    </row>
    <row r="111" spans="1:15">
      <c r="A111" s="134" t="s">
        <v>59</v>
      </c>
      <c r="B111" s="132"/>
      <c r="C111" s="130" t="s">
        <v>58</v>
      </c>
      <c r="D111" s="138">
        <v>1</v>
      </c>
      <c r="E111" s="127">
        <f t="shared" si="26"/>
        <v>223</v>
      </c>
      <c r="F111" s="127">
        <f t="shared" si="27"/>
        <v>223</v>
      </c>
      <c r="G111" s="139"/>
      <c r="I111" s="137">
        <v>26000</v>
      </c>
      <c r="J111" s="130">
        <v>1</v>
      </c>
      <c r="K111" s="137">
        <f t="shared" si="25"/>
        <v>26000</v>
      </c>
      <c r="L111" s="117">
        <v>0.45</v>
      </c>
      <c r="M111" s="117">
        <f t="shared" si="28"/>
        <v>111.42857142857143</v>
      </c>
      <c r="N111" s="131">
        <v>0.5</v>
      </c>
      <c r="O111" s="117">
        <f t="shared" si="29"/>
        <v>222.85714285714286</v>
      </c>
    </row>
    <row r="112" spans="1:15">
      <c r="A112" s="134" t="s">
        <v>60</v>
      </c>
      <c r="B112" s="132"/>
      <c r="C112" s="130" t="s">
        <v>61</v>
      </c>
      <c r="D112" s="138">
        <v>1</v>
      </c>
      <c r="E112" s="127">
        <f t="shared" si="26"/>
        <v>22</v>
      </c>
      <c r="F112" s="127">
        <f t="shared" si="27"/>
        <v>22</v>
      </c>
      <c r="G112" s="139"/>
      <c r="I112" s="137">
        <v>2600</v>
      </c>
      <c r="J112" s="130">
        <v>1</v>
      </c>
      <c r="K112" s="137">
        <f t="shared" si="25"/>
        <v>2600</v>
      </c>
      <c r="L112" s="117">
        <v>0.45</v>
      </c>
      <c r="M112" s="117">
        <f t="shared" si="28"/>
        <v>11.142857142857142</v>
      </c>
      <c r="N112" s="131">
        <v>0.5</v>
      </c>
      <c r="O112" s="117">
        <f t="shared" si="29"/>
        <v>22.285714285714285</v>
      </c>
    </row>
    <row r="113" spans="1:15">
      <c r="A113" s="136"/>
      <c r="B113" s="141"/>
      <c r="C113" s="136"/>
      <c r="D113" s="142"/>
      <c r="E113" s="136"/>
      <c r="F113" s="136"/>
      <c r="G113" s="136"/>
      <c r="I113" s="140"/>
      <c r="J113" s="136"/>
      <c r="K113" s="139"/>
    </row>
    <row r="115" spans="1:15">
      <c r="A115" s="117" t="s">
        <v>27</v>
      </c>
    </row>
    <row r="116" spans="1:15">
      <c r="A116" s="117" t="s">
        <v>28</v>
      </c>
    </row>
    <row r="117" spans="1:15">
      <c r="A117" s="117" t="s">
        <v>29</v>
      </c>
    </row>
    <row r="118" spans="1:15" ht="26.25" thickBot="1">
      <c r="A118" s="120" t="s">
        <v>1</v>
      </c>
      <c r="B118" s="120" t="s">
        <v>2</v>
      </c>
      <c r="C118" s="121" t="s">
        <v>6</v>
      </c>
      <c r="D118" s="122" t="s">
        <v>4</v>
      </c>
      <c r="E118" s="123" t="s">
        <v>171</v>
      </c>
      <c r="F118" s="122" t="s">
        <v>170</v>
      </c>
      <c r="G118" s="124"/>
      <c r="I118" s="125" t="s">
        <v>3</v>
      </c>
      <c r="J118" s="120" t="s">
        <v>4</v>
      </c>
      <c r="K118" s="125" t="s">
        <v>5</v>
      </c>
    </row>
    <row r="119" spans="1:15">
      <c r="A119" s="126" t="s">
        <v>30</v>
      </c>
      <c r="B119" s="126" t="s">
        <v>32</v>
      </c>
      <c r="C119" s="126" t="s">
        <v>83</v>
      </c>
      <c r="D119" s="127">
        <v>1</v>
      </c>
      <c r="E119" s="127">
        <f>ROUND(O119,0)</f>
        <v>245</v>
      </c>
      <c r="F119" s="127">
        <f>D119*E119</f>
        <v>245</v>
      </c>
      <c r="G119" s="128"/>
      <c r="I119" s="129">
        <v>28600</v>
      </c>
      <c r="J119" s="126">
        <v>1</v>
      </c>
      <c r="K119" s="130">
        <f t="shared" ref="K119:K131" si="30">I119*J119</f>
        <v>28600</v>
      </c>
      <c r="L119" s="117">
        <v>0.45</v>
      </c>
      <c r="M119" s="117">
        <f>I119*L119/105</f>
        <v>122.57142857142857</v>
      </c>
      <c r="N119" s="131">
        <v>0.5</v>
      </c>
      <c r="O119" s="117">
        <f>M119/(1-N119)</f>
        <v>245.14285714285714</v>
      </c>
    </row>
    <row r="120" spans="1:15">
      <c r="A120" s="132" t="s">
        <v>31</v>
      </c>
      <c r="B120" s="132" t="s">
        <v>33</v>
      </c>
      <c r="C120" s="132" t="s">
        <v>88</v>
      </c>
      <c r="D120" s="133">
        <v>1</v>
      </c>
      <c r="E120" s="127">
        <f t="shared" ref="E120:E131" si="31">ROUND(O120,0)</f>
        <v>123</v>
      </c>
      <c r="F120" s="127">
        <f t="shared" ref="F120:F131" si="32">D120*E120</f>
        <v>123</v>
      </c>
      <c r="G120" s="128"/>
      <c r="I120" s="130">
        <v>14300</v>
      </c>
      <c r="J120" s="132">
        <v>1</v>
      </c>
      <c r="K120" s="130">
        <f t="shared" si="30"/>
        <v>14300</v>
      </c>
      <c r="L120" s="117">
        <v>0.45</v>
      </c>
      <c r="M120" s="117">
        <f t="shared" ref="M120:M131" si="33">I120*L120/105</f>
        <v>61.285714285714285</v>
      </c>
      <c r="N120" s="131">
        <v>0.5</v>
      </c>
      <c r="O120" s="117">
        <f t="shared" ref="O120:O131" si="34">M120/(1-N120)</f>
        <v>122.57142857142857</v>
      </c>
    </row>
    <row r="121" spans="1:15">
      <c r="A121" s="132" t="s">
        <v>0</v>
      </c>
      <c r="B121" s="132" t="s">
        <v>34</v>
      </c>
      <c r="C121" s="132" t="s">
        <v>78</v>
      </c>
      <c r="D121" s="133">
        <v>1</v>
      </c>
      <c r="E121" s="127">
        <f t="shared" si="31"/>
        <v>51</v>
      </c>
      <c r="F121" s="127">
        <f t="shared" si="32"/>
        <v>51</v>
      </c>
      <c r="G121" s="128"/>
      <c r="I121" s="130">
        <v>5900</v>
      </c>
      <c r="J121" s="132">
        <v>1</v>
      </c>
      <c r="K121" s="130">
        <f t="shared" si="30"/>
        <v>5900</v>
      </c>
      <c r="L121" s="117">
        <v>0.45</v>
      </c>
      <c r="M121" s="117">
        <f t="shared" si="33"/>
        <v>25.285714285714285</v>
      </c>
      <c r="N121" s="131">
        <v>0.5</v>
      </c>
      <c r="O121" s="117">
        <f t="shared" si="34"/>
        <v>50.571428571428569</v>
      </c>
    </row>
    <row r="122" spans="1:15">
      <c r="A122" s="134" t="s">
        <v>35</v>
      </c>
      <c r="B122" s="134" t="s">
        <v>36</v>
      </c>
      <c r="C122" s="132" t="s">
        <v>67</v>
      </c>
      <c r="D122" s="133">
        <v>5</v>
      </c>
      <c r="E122" s="127">
        <f t="shared" si="31"/>
        <v>15</v>
      </c>
      <c r="F122" s="127">
        <f t="shared" si="32"/>
        <v>75</v>
      </c>
      <c r="G122" s="128"/>
      <c r="I122" s="130">
        <v>1700</v>
      </c>
      <c r="J122" s="132">
        <v>5</v>
      </c>
      <c r="K122" s="130">
        <f t="shared" si="30"/>
        <v>8500</v>
      </c>
      <c r="L122" s="117">
        <v>0.45</v>
      </c>
      <c r="M122" s="117">
        <f t="shared" si="33"/>
        <v>7.2857142857142856</v>
      </c>
      <c r="N122" s="131">
        <v>0.5</v>
      </c>
      <c r="O122" s="117">
        <f t="shared" si="34"/>
        <v>14.571428571428571</v>
      </c>
    </row>
    <row r="123" spans="1:15">
      <c r="A123" s="134" t="s">
        <v>73</v>
      </c>
      <c r="B123" s="134"/>
      <c r="C123" s="134" t="s">
        <v>75</v>
      </c>
      <c r="D123" s="135">
        <v>1</v>
      </c>
      <c r="E123" s="127">
        <f t="shared" si="31"/>
        <v>7</v>
      </c>
      <c r="F123" s="127">
        <f t="shared" si="32"/>
        <v>7</v>
      </c>
      <c r="G123" s="136"/>
      <c r="I123" s="137">
        <v>800</v>
      </c>
      <c r="J123" s="134">
        <v>1</v>
      </c>
      <c r="K123" s="130">
        <f t="shared" si="30"/>
        <v>800</v>
      </c>
      <c r="L123" s="117">
        <v>0.45</v>
      </c>
      <c r="M123" s="117">
        <f t="shared" si="33"/>
        <v>3.4285714285714284</v>
      </c>
      <c r="N123" s="131">
        <v>0.5</v>
      </c>
      <c r="O123" s="117">
        <f t="shared" si="34"/>
        <v>6.8571428571428568</v>
      </c>
    </row>
    <row r="124" spans="1:15">
      <c r="A124" s="134" t="s">
        <v>74</v>
      </c>
      <c r="B124" s="134"/>
      <c r="C124" s="134" t="s">
        <v>76</v>
      </c>
      <c r="D124" s="135">
        <v>1</v>
      </c>
      <c r="E124" s="127">
        <f t="shared" si="31"/>
        <v>8</v>
      </c>
      <c r="F124" s="127">
        <f t="shared" si="32"/>
        <v>8</v>
      </c>
      <c r="G124" s="136"/>
      <c r="I124" s="137">
        <v>900</v>
      </c>
      <c r="J124" s="134">
        <v>1</v>
      </c>
      <c r="K124" s="130">
        <f t="shared" si="30"/>
        <v>900</v>
      </c>
      <c r="L124" s="117">
        <v>0.45</v>
      </c>
      <c r="M124" s="117">
        <f t="shared" si="33"/>
        <v>3.8571428571428572</v>
      </c>
      <c r="N124" s="131">
        <v>0.5</v>
      </c>
      <c r="O124" s="117">
        <f t="shared" si="34"/>
        <v>7.7142857142857144</v>
      </c>
    </row>
    <row r="125" spans="1:15">
      <c r="A125" s="134" t="s">
        <v>37</v>
      </c>
      <c r="B125" s="132"/>
      <c r="C125" s="132" t="s">
        <v>38</v>
      </c>
      <c r="D125" s="133">
        <v>1</v>
      </c>
      <c r="E125" s="127">
        <f t="shared" si="31"/>
        <v>67</v>
      </c>
      <c r="F125" s="127">
        <f t="shared" si="32"/>
        <v>67</v>
      </c>
      <c r="G125" s="128"/>
      <c r="I125" s="130">
        <v>7800</v>
      </c>
      <c r="J125" s="132">
        <v>1</v>
      </c>
      <c r="K125" s="130">
        <f t="shared" si="30"/>
        <v>7800</v>
      </c>
      <c r="L125" s="117">
        <v>0.45</v>
      </c>
      <c r="M125" s="117">
        <f t="shared" si="33"/>
        <v>33.428571428571431</v>
      </c>
      <c r="N125" s="131">
        <v>0.5</v>
      </c>
      <c r="O125" s="117">
        <f t="shared" si="34"/>
        <v>66.857142857142861</v>
      </c>
    </row>
    <row r="126" spans="1:15">
      <c r="A126" s="134" t="s">
        <v>39</v>
      </c>
      <c r="B126" s="132"/>
      <c r="C126" s="132" t="s">
        <v>40</v>
      </c>
      <c r="D126" s="133">
        <v>1</v>
      </c>
      <c r="E126" s="127">
        <f t="shared" si="31"/>
        <v>8</v>
      </c>
      <c r="F126" s="127">
        <f t="shared" si="32"/>
        <v>8</v>
      </c>
      <c r="G126" s="128"/>
      <c r="I126" s="130">
        <v>900</v>
      </c>
      <c r="J126" s="132">
        <v>1</v>
      </c>
      <c r="K126" s="130">
        <f t="shared" si="30"/>
        <v>900</v>
      </c>
      <c r="L126" s="117">
        <v>0.45</v>
      </c>
      <c r="M126" s="117">
        <f t="shared" si="33"/>
        <v>3.8571428571428572</v>
      </c>
      <c r="N126" s="131">
        <v>0.5</v>
      </c>
      <c r="O126" s="117">
        <f t="shared" si="34"/>
        <v>7.7142857142857144</v>
      </c>
    </row>
    <row r="127" spans="1:15">
      <c r="A127" s="134" t="s">
        <v>41</v>
      </c>
      <c r="B127" s="132"/>
      <c r="C127" s="132" t="s">
        <v>42</v>
      </c>
      <c r="D127" s="133">
        <v>1</v>
      </c>
      <c r="E127" s="127">
        <f t="shared" si="31"/>
        <v>7</v>
      </c>
      <c r="F127" s="127">
        <f t="shared" si="32"/>
        <v>7</v>
      </c>
      <c r="G127" s="128"/>
      <c r="I127" s="130">
        <v>800</v>
      </c>
      <c r="J127" s="132">
        <v>1</v>
      </c>
      <c r="K127" s="130">
        <f t="shared" si="30"/>
        <v>800</v>
      </c>
      <c r="L127" s="117">
        <v>0.45</v>
      </c>
      <c r="M127" s="117">
        <f t="shared" si="33"/>
        <v>3.4285714285714284</v>
      </c>
      <c r="N127" s="131">
        <v>0.5</v>
      </c>
      <c r="O127" s="117">
        <f t="shared" si="34"/>
        <v>6.8571428571428568</v>
      </c>
    </row>
    <row r="128" spans="1:15">
      <c r="A128" s="134" t="s">
        <v>43</v>
      </c>
      <c r="B128" s="132"/>
      <c r="C128" s="132" t="s">
        <v>44</v>
      </c>
      <c r="D128" s="133">
        <v>1</v>
      </c>
      <c r="E128" s="127">
        <f t="shared" si="31"/>
        <v>3</v>
      </c>
      <c r="F128" s="127">
        <f t="shared" si="32"/>
        <v>3</v>
      </c>
      <c r="G128" s="128"/>
      <c r="I128" s="130">
        <v>400</v>
      </c>
      <c r="J128" s="132">
        <v>1</v>
      </c>
      <c r="K128" s="130">
        <f t="shared" si="30"/>
        <v>400</v>
      </c>
      <c r="L128" s="117">
        <v>0.45</v>
      </c>
      <c r="M128" s="117">
        <f t="shared" si="33"/>
        <v>1.7142857142857142</v>
      </c>
      <c r="N128" s="131">
        <v>0.5</v>
      </c>
      <c r="O128" s="117">
        <f t="shared" si="34"/>
        <v>3.4285714285714284</v>
      </c>
    </row>
    <row r="129" spans="1:15">
      <c r="A129" s="134" t="s">
        <v>45</v>
      </c>
      <c r="B129" s="132"/>
      <c r="C129" s="132" t="s">
        <v>46</v>
      </c>
      <c r="D129" s="133">
        <v>1</v>
      </c>
      <c r="E129" s="127">
        <f t="shared" si="31"/>
        <v>3</v>
      </c>
      <c r="F129" s="127">
        <f t="shared" si="32"/>
        <v>3</v>
      </c>
      <c r="G129" s="128"/>
      <c r="I129" s="130">
        <v>300</v>
      </c>
      <c r="J129" s="132">
        <v>1</v>
      </c>
      <c r="K129" s="130">
        <f t="shared" si="30"/>
        <v>300</v>
      </c>
      <c r="L129" s="117">
        <v>0.45</v>
      </c>
      <c r="M129" s="117">
        <f t="shared" si="33"/>
        <v>1.2857142857142858</v>
      </c>
      <c r="N129" s="131">
        <v>0.5</v>
      </c>
      <c r="O129" s="117">
        <f t="shared" si="34"/>
        <v>2.5714285714285716</v>
      </c>
    </row>
    <row r="130" spans="1:15">
      <c r="A130" s="134" t="s">
        <v>59</v>
      </c>
      <c r="B130" s="132"/>
      <c r="C130" s="130" t="s">
        <v>58</v>
      </c>
      <c r="D130" s="138">
        <v>1</v>
      </c>
      <c r="E130" s="127">
        <f t="shared" si="31"/>
        <v>223</v>
      </c>
      <c r="F130" s="127">
        <f t="shared" si="32"/>
        <v>223</v>
      </c>
      <c r="G130" s="139"/>
      <c r="I130" s="137">
        <v>26000</v>
      </c>
      <c r="J130" s="130">
        <v>1</v>
      </c>
      <c r="K130" s="137">
        <f t="shared" si="30"/>
        <v>26000</v>
      </c>
      <c r="L130" s="117">
        <v>0.45</v>
      </c>
      <c r="M130" s="117">
        <f t="shared" si="33"/>
        <v>111.42857142857143</v>
      </c>
      <c r="N130" s="131">
        <v>0.5</v>
      </c>
      <c r="O130" s="117">
        <f t="shared" si="34"/>
        <v>222.85714285714286</v>
      </c>
    </row>
    <row r="131" spans="1:15">
      <c r="A131" s="134" t="s">
        <v>60</v>
      </c>
      <c r="B131" s="132"/>
      <c r="C131" s="130" t="s">
        <v>61</v>
      </c>
      <c r="D131" s="138">
        <v>1</v>
      </c>
      <c r="E131" s="127">
        <f t="shared" si="31"/>
        <v>22</v>
      </c>
      <c r="F131" s="127">
        <f t="shared" si="32"/>
        <v>22</v>
      </c>
      <c r="G131" s="139"/>
      <c r="I131" s="137">
        <v>2600</v>
      </c>
      <c r="J131" s="130">
        <v>1</v>
      </c>
      <c r="K131" s="137">
        <f t="shared" si="30"/>
        <v>2600</v>
      </c>
      <c r="L131" s="117">
        <v>0.45</v>
      </c>
      <c r="M131" s="117">
        <f t="shared" si="33"/>
        <v>11.142857142857142</v>
      </c>
      <c r="N131" s="131">
        <v>0.5</v>
      </c>
      <c r="O131" s="117">
        <f t="shared" si="34"/>
        <v>22.285714285714285</v>
      </c>
    </row>
  </sheetData>
  <phoneticPr fontId="2"/>
  <pageMargins left="0.25" right="0.25" top="0.75" bottom="0.75" header="0.3" footer="0.3"/>
  <pageSetup paperSize="9" scale="46" orientation="portrait" r:id="rId1"/>
  <rowBreaks count="1" manualBreakCount="1"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Offer</vt:lpstr>
      <vt:lpstr>calc</vt:lpstr>
      <vt:lpstr>Sheet3</vt:lpstr>
      <vt:lpstr>calc!Zone_d_impression</vt:lpstr>
      <vt:lpstr>Offer!Zone_d_impression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Regis</cp:lastModifiedBy>
  <cp:lastPrinted>2012-04-05T08:44:28Z</cp:lastPrinted>
  <dcterms:created xsi:type="dcterms:W3CDTF">2011-02-04T06:31:40Z</dcterms:created>
  <dcterms:modified xsi:type="dcterms:W3CDTF">2012-04-05T08:45:04Z</dcterms:modified>
</cp:coreProperties>
</file>