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4140"/>
  </bookViews>
  <sheets>
    <sheet name="QUOTE" sheetId="1" r:id="rId1"/>
  </sheets>
  <definedNames>
    <definedName name="OLE_LINK3" localSheetId="0">QUOTE!#REF!</definedName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J26" i="1" l="1"/>
  <c r="J29" i="1" l="1"/>
  <c r="J33" i="1" s="1"/>
  <c r="N27" i="1"/>
  <c r="P27" i="1" s="1"/>
  <c r="H27" i="1" s="1"/>
  <c r="J27" i="1" s="1"/>
  <c r="N26" i="1"/>
  <c r="P26" i="1" s="1"/>
  <c r="N25" i="1"/>
  <c r="P25" i="1" s="1"/>
  <c r="N24" i="1"/>
  <c r="P24" i="1" s="1"/>
  <c r="N23" i="1"/>
  <c r="J25" i="1"/>
  <c r="J24" i="1"/>
  <c r="P23" i="1"/>
  <c r="J23" i="1"/>
  <c r="J35" i="1" l="1"/>
</calcChain>
</file>

<file path=xl/sharedStrings.xml><?xml version="1.0" encoding="utf-8"?>
<sst xmlns="http://schemas.openxmlformats.org/spreadsheetml/2006/main" count="109" uniqueCount="94">
  <si>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</si>
  <si>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</si>
  <si>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</si>
  <si>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</si>
  <si>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</si>
  <si>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</si>
  <si>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</si>
  <si>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</si>
  <si>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</si>
  <si>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</si>
  <si>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</si>
  <si>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</si>
  <si>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</si>
  <si>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</si>
  <si>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</si>
  <si>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</si>
  <si>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</si>
  <si>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</si>
  <si>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</si>
  <si>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</si>
  <si>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</si>
  <si>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</si>
  <si>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</si>
  <si>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</si>
  <si>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</si>
  <si>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</si>
  <si>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</si>
  <si>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</si>
  <si>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</si>
  <si>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</si>
  <si>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</si>
  <si>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</si>
  <si>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</si>
  <si>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</si>
  <si>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</si>
  <si>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</si>
  <si>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</si>
  <si>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</si>
  <si>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</si>
  <si>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</si>
  <si>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</si>
  <si>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</si>
  <si>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</si>
  <si>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</si>
  <si>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</si>
  <si>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</si>
  <si>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</si>
  <si>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</si>
  <si>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</si>
  <si>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</si>
  <si>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</si>
  <si>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</si>
  <si>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</si>
  <si>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</si>
  <si>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</si>
  <si>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</si>
  <si>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</si>
  <si>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</si>
  <si>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</si>
  <si>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</si>
  <si>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</si>
  <si>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</si>
  <si>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</si>
  <si>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</si>
  <si>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</si>
  <si>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</si>
  <si>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</si>
  <si>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</si>
  <si>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</si>
  <si>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</si>
  <si>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Charlie Anderson</t>
  </si>
  <si>
    <t>Sales Engineer</t>
  </si>
  <si>
    <t>Tyne Valves Limited</t>
  </si>
  <si>
    <t>Telephone:  0191 4146555</t>
  </si>
  <si>
    <t>Fax:             0191 4140666</t>
  </si>
  <si>
    <t>email:          canderson@tynevalves.co.uk</t>
  </si>
  <si>
    <t>Web:            www.tynevalves.co.uk</t>
  </si>
  <si>
    <t>Q2012RH011</t>
  </si>
  <si>
    <t>R-9YM97-41-080</t>
  </si>
  <si>
    <t>AGVB 1 inch</t>
  </si>
  <si>
    <t>82553327-10100</t>
  </si>
  <si>
    <t>P4519</t>
  </si>
  <si>
    <t>Gland packing</t>
  </si>
  <si>
    <t>6</t>
  </si>
  <si>
    <t>82553016-10100</t>
  </si>
  <si>
    <t>Gasket</t>
  </si>
  <si>
    <t>82553306-10100</t>
  </si>
  <si>
    <t>EPDM+NYLON66</t>
  </si>
  <si>
    <t>Diaphragm PSA1 PSK1 RSA1</t>
  </si>
  <si>
    <t>82553274-10200</t>
  </si>
  <si>
    <t xml:space="preserve">Plug+Stem </t>
  </si>
  <si>
    <t>82558014-50100</t>
  </si>
  <si>
    <t>Seat Ring</t>
  </si>
  <si>
    <t>V543 (TEF)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</si>
</sst>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  <numFmt numFmtId="171" formatCode="0.0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1"/>
      <name val="ＭＳ Ｐゴシック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0" fontId="18" fillId="0" borderId="0"/>
  </cellStyleXfs>
  <cellXfs count="12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9" fillId="0" borderId="0" xfId="5">
      <alignment vertical="center"/>
    </xf>
    <xf numFmtId="0" fontId="9" fillId="0" borderId="0" xfId="6" applyFont="1" applyBorder="1" applyAlignment="1">
      <alignment horizontal="left" wrapText="1"/>
    </xf>
    <xf numFmtId="0" fontId="9" fillId="0" borderId="0" xfId="6" applyFont="1"/>
    <xf numFmtId="0" fontId="9" fillId="0" borderId="0" xfId="6" applyFont="1" applyAlignment="1">
      <alignment horizontal="left"/>
    </xf>
    <xf numFmtId="1" fontId="9" fillId="0" borderId="0" xfId="6" applyNumberFormat="1" applyFont="1" applyAlignment="1">
      <alignment horizontal="right"/>
    </xf>
    <xf numFmtId="2" fontId="9" fillId="0" borderId="0" xfId="3" applyNumberFormat="1" applyFont="1" applyBorder="1" applyAlignment="1" applyProtection="1">
      <alignment horizontal="center" vertical="center"/>
      <protection locked="0"/>
    </xf>
    <xf numFmtId="168" fontId="9" fillId="0" borderId="0" xfId="0" applyNumberFormat="1" applyFont="1" applyBorder="1" applyAlignment="1" applyProtection="1">
      <alignment vertical="center"/>
      <protection locked="0"/>
    </xf>
    <xf numFmtId="171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1" fontId="9" fillId="0" borderId="0" xfId="0" applyNumberFormat="1" applyFont="1" applyAlignment="1">
      <alignment horizontal="right" vertical="center"/>
    </xf>
    <xf numFmtId="38" fontId="9" fillId="0" borderId="0" xfId="3" applyNumberFormat="1" applyFont="1" applyAlignment="1">
      <alignment horizontal="left" vertical="center"/>
    </xf>
    <xf numFmtId="1" fontId="9" fillId="0" borderId="0" xfId="3" applyNumberFormat="1" applyFont="1" applyAlignment="1">
      <alignment horizontal="right" vertical="center"/>
    </xf>
    <xf numFmtId="168" fontId="9" fillId="0" borderId="0" xfId="3" applyNumberFormat="1" applyFont="1" applyBorder="1" applyAlignment="1" applyProtection="1">
      <alignment vertical="center"/>
      <protection locked="0"/>
    </xf>
    <xf numFmtId="0" fontId="9" fillId="0" borderId="0" xfId="5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7">
    <cellStyle name="Airlitec" xfId="5"/>
    <cellStyle name="Euro" xfId="1"/>
    <cellStyle name="Lien hypertexte" xfId="2" builtinId="8"/>
    <cellStyle name="Milliers" xfId="3" builtinId="3"/>
    <cellStyle name="Normal" xfId="0" builtinId="0"/>
    <cellStyle name="Normal_QUOTE" xfId="6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nderson@tynevalves.co.uk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ynevalves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8"/>
  <sheetViews>
    <sheetView tabSelected="1" zoomScaleNormal="100" workbookViewId="0">
      <selection activeCell="Q15" sqref="Q1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18.25" style="1" customWidth="1"/>
    <col min="6" max="6" width="28.5" style="1" customWidth="1"/>
    <col min="7" max="7" width="6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23" t="s">
        <v>24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24" t="s">
        <v>25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09" t="s">
        <v>70</v>
      </c>
      <c r="E7" s="17"/>
      <c r="F7" s="85"/>
      <c r="G7" s="21"/>
      <c r="H7" s="33" t="s">
        <v>1</v>
      </c>
      <c r="I7" s="17"/>
      <c r="J7" s="77">
        <v>40918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09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09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09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09" t="s">
        <v>74</v>
      </c>
      <c r="E11" s="17"/>
      <c r="F11" s="84"/>
      <c r="G11" s="17"/>
      <c r="H11" s="20" t="s">
        <v>17</v>
      </c>
      <c r="I11" s="20"/>
      <c r="J11" s="34" t="s">
        <v>77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09" t="s">
        <v>75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09" t="s">
        <v>76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08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E21" s="102"/>
      <c r="G21" s="103"/>
      <c r="H21" s="104"/>
      <c r="I21" s="50"/>
      <c r="J21" s="50"/>
      <c r="K21" s="79"/>
      <c r="L21" s="105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2.75" customHeight="1">
      <c r="B22" s="12"/>
      <c r="D22" s="110" t="s">
        <v>78</v>
      </c>
      <c r="E22" s="111" t="s">
        <v>79</v>
      </c>
    </row>
    <row r="23" spans="1:16" s="17" customFormat="1" ht="15.75" customHeight="1">
      <c r="B23" s="12"/>
      <c r="C23" s="18"/>
      <c r="D23" s="112" t="s">
        <v>80</v>
      </c>
      <c r="E23" s="111" t="s">
        <v>81</v>
      </c>
      <c r="F23" s="111" t="s">
        <v>82</v>
      </c>
      <c r="G23" s="113">
        <v>5</v>
      </c>
      <c r="H23" s="114">
        <v>15.3</v>
      </c>
      <c r="I23" s="50"/>
      <c r="J23" s="115">
        <f t="shared" ref="J23:J25" si="0">G23*H23</f>
        <v>76.5</v>
      </c>
      <c r="K23" s="79" t="s">
        <v>83</v>
      </c>
      <c r="L23" s="122">
        <v>1700</v>
      </c>
      <c r="M23" s="122">
        <v>0.45</v>
      </c>
      <c r="N23" s="116">
        <f>L23*M23/100</f>
        <v>7.65</v>
      </c>
      <c r="O23" s="107">
        <v>0.5</v>
      </c>
      <c r="P23" s="106">
        <f>N23/(1-O23)</f>
        <v>15.3</v>
      </c>
    </row>
    <row r="24" spans="1:16" s="17" customFormat="1" ht="15.75" customHeight="1">
      <c r="B24" s="12"/>
      <c r="C24" s="87"/>
      <c r="D24" s="112" t="s">
        <v>84</v>
      </c>
      <c r="E24" s="111" t="s">
        <v>93</v>
      </c>
      <c r="F24" s="111" t="s">
        <v>85</v>
      </c>
      <c r="G24" s="113">
        <v>1</v>
      </c>
      <c r="H24" s="114">
        <v>53.1</v>
      </c>
      <c r="I24" s="50"/>
      <c r="J24" s="115">
        <f t="shared" si="0"/>
        <v>53.1</v>
      </c>
      <c r="K24" s="79" t="s">
        <v>83</v>
      </c>
      <c r="L24" s="122">
        <v>5900</v>
      </c>
      <c r="M24" s="122">
        <v>0.45</v>
      </c>
      <c r="N24" s="116">
        <f t="shared" ref="N24:N27" si="1">L24*M24/100</f>
        <v>26.55</v>
      </c>
      <c r="O24" s="107">
        <v>0.5</v>
      </c>
      <c r="P24" s="106">
        <f t="shared" ref="P24:P27" si="2">N24/(1-O24)</f>
        <v>53.1</v>
      </c>
    </row>
    <row r="25" spans="1:16" s="17" customFormat="1" ht="15.75" customHeight="1">
      <c r="B25" s="12"/>
      <c r="C25" s="95"/>
      <c r="D25" s="117" t="s">
        <v>86</v>
      </c>
      <c r="E25" s="17" t="s">
        <v>87</v>
      </c>
      <c r="F25" s="17" t="s">
        <v>88</v>
      </c>
      <c r="G25" s="118">
        <v>1</v>
      </c>
      <c r="H25" s="114">
        <v>70.2</v>
      </c>
      <c r="I25" s="50"/>
      <c r="J25" s="115">
        <f t="shared" si="0"/>
        <v>70.2</v>
      </c>
      <c r="K25" s="79" t="s">
        <v>83</v>
      </c>
      <c r="L25" s="122">
        <v>7800</v>
      </c>
      <c r="M25" s="122">
        <v>0.45</v>
      </c>
      <c r="N25" s="116">
        <f t="shared" si="1"/>
        <v>35.1</v>
      </c>
      <c r="O25" s="107">
        <v>0.5</v>
      </c>
      <c r="P25" s="106">
        <f t="shared" si="2"/>
        <v>70.2</v>
      </c>
    </row>
    <row r="26" spans="1:16" s="95" customFormat="1" ht="15.75" customHeight="1">
      <c r="B26" s="100"/>
      <c r="C26" s="100"/>
      <c r="D26" s="87" t="s">
        <v>89</v>
      </c>
      <c r="E26" s="119" t="s">
        <v>90</v>
      </c>
      <c r="G26" s="120">
        <v>1</v>
      </c>
      <c r="H26" s="114">
        <v>257.39999999999998</v>
      </c>
      <c r="I26" s="94"/>
      <c r="J26" s="121">
        <f>G26*H26</f>
        <v>257.39999999999998</v>
      </c>
      <c r="K26" s="94">
        <v>12</v>
      </c>
      <c r="L26" s="122">
        <v>28600</v>
      </c>
      <c r="M26" s="122">
        <v>0.45</v>
      </c>
      <c r="N26" s="116">
        <f t="shared" si="1"/>
        <v>128.69999999999999</v>
      </c>
      <c r="O26" s="107">
        <v>0.5</v>
      </c>
      <c r="P26" s="106">
        <f t="shared" si="2"/>
        <v>257.39999999999998</v>
      </c>
    </row>
    <row r="27" spans="1:16" s="95" customFormat="1" ht="15.75" customHeight="1">
      <c r="B27" s="100"/>
      <c r="C27" s="100"/>
      <c r="D27" s="87" t="s">
        <v>91</v>
      </c>
      <c r="E27" s="119" t="s">
        <v>92</v>
      </c>
      <c r="G27" s="120">
        <v>1</v>
      </c>
      <c r="H27" s="114">
        <f>P27</f>
        <v>128.69999999999999</v>
      </c>
      <c r="I27" s="94"/>
      <c r="J27" s="121">
        <f>G27*H27</f>
        <v>128.69999999999999</v>
      </c>
      <c r="K27" s="94">
        <v>12</v>
      </c>
      <c r="L27" s="122">
        <v>14300</v>
      </c>
      <c r="M27" s="122">
        <v>0.45</v>
      </c>
      <c r="N27" s="116">
        <f t="shared" si="1"/>
        <v>64.349999999999994</v>
      </c>
      <c r="O27" s="107">
        <v>0.5</v>
      </c>
      <c r="P27" s="106">
        <f t="shared" si="2"/>
        <v>128.69999999999999</v>
      </c>
    </row>
    <row r="28" spans="1:16" ht="15.75" customHeight="1" thickBot="1">
      <c r="A28" s="17"/>
      <c r="B28" s="61"/>
      <c r="C28" s="62"/>
      <c r="D28" s="63"/>
      <c r="E28" s="64"/>
      <c r="F28" s="65"/>
      <c r="G28" s="93"/>
      <c r="H28" s="66"/>
      <c r="I28" s="67"/>
      <c r="J28" s="67"/>
      <c r="K28" s="80"/>
    </row>
    <row r="29" spans="1:16" ht="15.75" customHeight="1">
      <c r="A29" s="17"/>
      <c r="B29" s="11"/>
      <c r="C29" s="11"/>
      <c r="D29" s="12"/>
      <c r="E29" s="21"/>
      <c r="F29" s="11"/>
      <c r="G29" s="33" t="s">
        <v>26</v>
      </c>
      <c r="H29" s="51" t="s">
        <v>4</v>
      </c>
      <c r="I29" s="50"/>
      <c r="J29" s="50">
        <f>SUM(J21:J28)</f>
        <v>585.9</v>
      </c>
      <c r="K29" s="60"/>
    </row>
    <row r="30" spans="1:16" ht="15.75" customHeight="1">
      <c r="A30" s="17"/>
      <c r="B30" s="11"/>
      <c r="C30" s="11"/>
      <c r="D30" s="12"/>
      <c r="E30" s="44"/>
      <c r="F30" s="42"/>
      <c r="G30" s="43" t="s">
        <v>19</v>
      </c>
      <c r="H30" s="52" t="s">
        <v>4</v>
      </c>
      <c r="I30" s="53"/>
      <c r="J30" s="53">
        <v>150</v>
      </c>
      <c r="K30" s="58"/>
    </row>
    <row r="31" spans="1:16" ht="15.75" customHeight="1">
      <c r="A31" s="17"/>
      <c r="B31" s="11"/>
      <c r="C31" s="11"/>
      <c r="D31" s="12"/>
      <c r="E31" s="45"/>
      <c r="F31" s="46"/>
      <c r="G31" s="57" t="s">
        <v>2</v>
      </c>
      <c r="H31" s="54" t="s">
        <v>4</v>
      </c>
      <c r="I31" s="55"/>
      <c r="J31" s="55">
        <v>0</v>
      </c>
      <c r="K31" s="59"/>
    </row>
    <row r="32" spans="1:16" ht="15.75" customHeight="1" thickBot="1">
      <c r="A32" s="17"/>
      <c r="B32" s="62"/>
      <c r="C32" s="62"/>
      <c r="D32" s="61"/>
      <c r="E32" s="70"/>
      <c r="F32" s="71"/>
      <c r="G32" s="72" t="s">
        <v>20</v>
      </c>
      <c r="H32" s="73" t="s">
        <v>4</v>
      </c>
      <c r="I32" s="74"/>
      <c r="J32" s="74"/>
      <c r="K32" s="75"/>
    </row>
    <row r="33" spans="1:230" ht="15.75" customHeight="1">
      <c r="A33" s="17"/>
      <c r="B33" s="11"/>
      <c r="C33" s="11"/>
      <c r="D33" s="12"/>
      <c r="E33" s="21"/>
      <c r="F33" s="11"/>
      <c r="G33" s="31" t="s">
        <v>33</v>
      </c>
      <c r="H33" s="51" t="s">
        <v>4</v>
      </c>
      <c r="I33" s="50"/>
      <c r="J33" s="50">
        <f>IF(J29&lt;150, 150, J29)</f>
        <v>585.9</v>
      </c>
      <c r="K33" s="60"/>
    </row>
    <row r="34" spans="1:230" ht="15.75" customHeight="1" thickBot="1">
      <c r="A34" s="17"/>
      <c r="B34" s="62"/>
      <c r="C34" s="62"/>
      <c r="D34" s="61"/>
      <c r="E34" s="64"/>
      <c r="F34" s="62"/>
      <c r="G34" s="68" t="s">
        <v>32</v>
      </c>
      <c r="H34" s="66" t="s">
        <v>4</v>
      </c>
      <c r="I34" s="67"/>
      <c r="J34" s="67"/>
      <c r="K34" s="69"/>
    </row>
    <row r="35" spans="1:230" ht="15.75" customHeight="1">
      <c r="A35" s="17"/>
      <c r="B35" s="11"/>
      <c r="C35" s="11"/>
      <c r="D35" s="12"/>
      <c r="E35" s="17"/>
      <c r="F35" s="11"/>
      <c r="G35" s="56" t="s">
        <v>26</v>
      </c>
      <c r="H35" s="51" t="s">
        <v>4</v>
      </c>
      <c r="I35" s="50"/>
      <c r="J35" s="51">
        <f>SUM(J33:J34)</f>
        <v>585.9</v>
      </c>
      <c r="K35" s="60"/>
    </row>
    <row r="36" spans="1:230" ht="15.75" customHeight="1">
      <c r="A36" s="17"/>
      <c r="B36" s="11"/>
      <c r="C36" s="11"/>
      <c r="D36" s="12"/>
      <c r="E36" s="17"/>
      <c r="F36" s="11"/>
      <c r="G36" s="56"/>
      <c r="H36" s="51"/>
      <c r="I36" s="50"/>
      <c r="J36" s="51"/>
      <c r="K36" s="60"/>
    </row>
    <row r="37" spans="1:230" s="17" customFormat="1" ht="15.75" customHeight="1">
      <c r="B37" s="27" t="s">
        <v>42</v>
      </c>
      <c r="C37" s="11"/>
      <c r="D37" s="12"/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7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44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64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87" t="s">
        <v>61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62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63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C46" s="11"/>
      <c r="D46" s="76" t="s">
        <v>34</v>
      </c>
      <c r="E46" s="11"/>
      <c r="F46" s="11"/>
      <c r="G46" s="13"/>
      <c r="H46" s="14"/>
      <c r="I46" s="11"/>
      <c r="J46" s="78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56" t="s">
        <v>35</v>
      </c>
      <c r="E47" s="18" t="s">
        <v>54</v>
      </c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/>
      <c r="E48" s="18" t="s">
        <v>55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36</v>
      </c>
      <c r="E49" s="90" t="s">
        <v>53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37</v>
      </c>
      <c r="E50" s="17" t="s">
        <v>5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38</v>
      </c>
      <c r="E51" s="22" t="s">
        <v>21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39</v>
      </c>
      <c r="E52" s="23" t="s">
        <v>48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40</v>
      </c>
      <c r="E53" s="17" t="s">
        <v>49</v>
      </c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 t="s">
        <v>41</v>
      </c>
      <c r="E54" s="11" t="s">
        <v>22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43</v>
      </c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8"/>
      <c r="C59" s="8"/>
      <c r="D59" s="11"/>
      <c r="E59" s="11"/>
      <c r="F59" s="11"/>
      <c r="G59" s="24"/>
      <c r="H59" s="11"/>
      <c r="I59" s="11"/>
      <c r="J59" s="24"/>
      <c r="K59" s="2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59</v>
      </c>
      <c r="C60" s="11"/>
      <c r="D60" s="11"/>
      <c r="E60" s="11"/>
      <c r="F60" s="11"/>
      <c r="G60" s="24"/>
      <c r="H60" s="11"/>
      <c r="I60" s="11"/>
      <c r="J60" s="24"/>
      <c r="K60" s="24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8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2">
    <mergeCell ref="A4:K4"/>
    <mergeCell ref="A5:K5"/>
  </mergeCells>
  <phoneticPr fontId="0"/>
  <hyperlinks>
    <hyperlink ref="J15" r:id="rId1"/>
    <hyperlink ref="J16" r:id="rId2"/>
    <hyperlink ref="D12" r:id="rId3" display="mailto:canderson@tynevalves.co.uk"/>
    <hyperlink ref="D13" r:id="rId4" display="http://www.tynevalves.co.uk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2012-01-10T14:34:04Z</dcterms:modified>
</cp:coreProperties>
</file>