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3" i="1" l="1"/>
  <c r="P43" i="1"/>
  <c r="N23" i="1" l="1"/>
  <c r="P23" i="1" s="1"/>
  <c r="H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<sst xmlns="http://schemas.openxmlformats.org/spreadsheetml/2006/main" count="104" uniqueCount="89">
  <si>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</si>
  <si>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</si>
  <si>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</si>
  <si>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</si>
  <si>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</si>
  <si>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</si>
  <si>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</si>
  <si>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</si>
  <si>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</si>
  <si>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</si>
  <si>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</si>
  <si>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</si>
  <si>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</si>
  <si>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</si>
  <si>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</si>
  <si>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</si>
  <si>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</si>
  <si>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</si>
  <si>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</si>
  <si>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</si>
  <si>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</si>
  <si>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</si>
  <si>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</si>
  <si>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</si>
  <si>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</si>
  <si>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</si>
  <si>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</si>
  <si>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</si>
  <si>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</si>
  <si>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</si>
  <si>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</si>
  <si>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</si>
  <si>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</si>
  <si>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</si>
  <si>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</si>
  <si>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</si>
  <si>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</si>
  <si>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</si>
  <si>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</si>
  <si>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</si>
  <si>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</si>
  <si>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</si>
  <si>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</si>
  <si>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</si>
  <si>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</si>
  <si>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</si>
  <si>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</si>
  <si>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</si>
  <si>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</si>
  <si>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</si>
  <si>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</si>
  <si>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</si>
  <si>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</si>
  <si>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</si>
  <si>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Yokogawa France </t>
  </si>
  <si>
    <t>Tube de Pitot type SDF</t>
  </si>
  <si>
    <t>6 à 8</t>
  </si>
  <si>
    <t>Ex Work Mönchengladbach Allemagne</t>
  </si>
  <si>
    <t>17, rue Paul Dautier BP 267</t>
  </si>
  <si>
    <t>78147 Vélizy Villacoublay - France</t>
  </si>
  <si>
    <t xml:space="preserve"> http://www.yokogawa.com/fr </t>
  </si>
  <si>
    <t>Matière Pitot : 1.4571</t>
  </si>
  <si>
    <t>Pascal BOULAY</t>
  </si>
  <si>
    <t xml:space="preserve">Phone : +33 (0)1 39 26 10 00 - Direct line : +33 (0)1 39 26 11 21 </t>
  </si>
  <si>
    <t xml:space="preserve"> pascal.boulay@fr.yokogawa.com</t>
  </si>
  <si>
    <t>Fax : +33 (0)1 39 26 10 65</t>
  </si>
  <si>
    <t>Connexion transmetteur : bride plate 1.4571 pour montage manifold à 90°C</t>
  </si>
  <si>
    <t>avec Manifold 3 voies 1.4401</t>
  </si>
  <si>
    <t>A2013RH099</t>
  </si>
  <si>
    <t>D1302RH031</t>
  </si>
  <si>
    <t>AN130134</t>
  </si>
  <si>
    <t>Georg 20/02/13</t>
  </si>
  <si>
    <t>BB - AX - 103242-DDP-586</t>
  </si>
  <si>
    <t>SDF-F-22-DN200-S-E-0-PN40-FPK-DE0-T1/300-H</t>
  </si>
  <si>
    <t>Montage conduite : à bride DN32</t>
  </si>
  <si>
    <t>Conduite : 180 x 125 mm²</t>
  </si>
  <si>
    <t xml:space="preserve">Epaisseur : 3 mm </t>
  </si>
  <si>
    <t>Matière fixation conduite : 1.4571</t>
  </si>
  <si>
    <t>Sans support butée</t>
  </si>
  <si>
    <t>Montage: Horizontal</t>
  </si>
  <si>
    <t>Avec sonde PT100 3 fils</t>
  </si>
  <si>
    <t>Pression: 113,3Kpas abs</t>
  </si>
  <si>
    <t>Température : 65°C</t>
  </si>
  <si>
    <t>Gamme : 2500Kg/h</t>
  </si>
  <si>
    <t>Delta P: 10,27mBar</t>
  </si>
  <si>
    <t>Media : Air</t>
  </si>
  <si>
    <t>Densité : 1,293Kg/m3</t>
  </si>
  <si>
    <t xml:space="preserve">Certificat Matière suivant EN10204 3.1 (3.1B) </t>
  </si>
  <si>
    <t>Application: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</si>
</sst>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2" fillId="0" borderId="0" xfId="1" applyAlignment="1" applyProtection="1"/>
    <xf numFmtId="0" fontId="13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kogawa.com/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mailto:pascal.boulay@fr.yokogaw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J39" sqref="J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41325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L10" s="17" t="s">
        <v>70</v>
      </c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 t="s">
        <v>72</v>
      </c>
      <c r="K11" s="32"/>
      <c r="L11" s="17" t="s">
        <v>69</v>
      </c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27</v>
      </c>
      <c r="I12" s="20"/>
      <c r="J12" s="31" t="s">
        <v>68</v>
      </c>
      <c r="K12" s="21"/>
      <c r="L12" s="17" t="s">
        <v>71</v>
      </c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9" t="s">
        <v>64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9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E23" s="96"/>
      <c r="F23" s="96"/>
      <c r="G23" s="97">
        <v>2</v>
      </c>
      <c r="H23" s="48">
        <f>ROUND(P23,0)</f>
        <v>1658</v>
      </c>
      <c r="I23" s="47"/>
      <c r="J23" s="47">
        <f>G23*H23</f>
        <v>3316</v>
      </c>
      <c r="K23" s="76" t="s">
        <v>56</v>
      </c>
      <c r="L23" s="17">
        <v>2073</v>
      </c>
      <c r="M23" s="84">
        <v>0.4</v>
      </c>
      <c r="N23" s="17">
        <f>L23*(1-M23)</f>
        <v>1243.8</v>
      </c>
      <c r="O23" s="98">
        <v>0.25</v>
      </c>
      <c r="P23" s="95">
        <f>N23/(1-O23)</f>
        <v>1658.3999999999999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61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17" t="s">
        <v>66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17" t="s">
        <v>80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00" t="s">
        <v>88</v>
      </c>
      <c r="E36" s="96" t="s">
        <v>85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86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83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84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2</v>
      </c>
      <c r="C43" s="11"/>
      <c r="D43" s="96" t="s">
        <v>87</v>
      </c>
      <c r="F43" s="96"/>
      <c r="G43" s="97">
        <v>2</v>
      </c>
      <c r="H43" s="48">
        <v>180</v>
      </c>
      <c r="I43" s="47"/>
      <c r="J43" s="47">
        <f>G43*H43</f>
        <v>360</v>
      </c>
      <c r="K43" s="76" t="s">
        <v>56</v>
      </c>
      <c r="N43" s="17">
        <v>135</v>
      </c>
      <c r="O43" s="98">
        <v>0.25</v>
      </c>
      <c r="P43" s="95">
        <f>N43/(1-O43)</f>
        <v>180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3676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31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35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32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33</v>
      </c>
      <c r="H50" s="48" t="s">
        <v>3</v>
      </c>
      <c r="I50" s="47"/>
      <c r="J50" s="47">
        <f>SUM(J46:J49)</f>
        <v>3676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34</v>
      </c>
      <c r="H51" s="63" t="s">
        <v>3</v>
      </c>
      <c r="I51" s="64"/>
      <c r="J51" s="64">
        <f>0.196*J50</f>
        <v>720.49599999999998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4396.4960000000001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51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36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37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38</v>
      </c>
      <c r="E60" s="18" t="s">
        <v>57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45</v>
      </c>
      <c r="E61" s="87" t="s">
        <v>49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46</v>
      </c>
      <c r="E62" s="17" t="s">
        <v>39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22" t="s">
        <v>40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41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48</v>
      </c>
      <c r="E65" s="11" t="s">
        <v>42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44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http://www.yokogawa.com/fr_x000a_http://www.yokogawa.com/fr_x000a_blocked::http://www.yokogawa.com/fr_x000a_http://www.yokogawa.com/fr_x000a_blocked::http://www.yokogawa.com/fr_x000a_http://www.yokogawa.com/fr" display="http://www.yokogawa.com/fr"/>
    <hyperlink ref="D15" r:id="rId4" tooltip="mailto:pascal.boulay@fr.yokogawa.com" display="blocked::mailto:pascal.boulay@fr.yokogawa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2013-02-20T16:15:02Z</dcterms:modified>
</cp:coreProperties>
</file>