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31" i="1" l="1"/>
  <c r="P31" i="1" s="1"/>
  <c r="R31" i="1" s="1"/>
  <c r="N30" i="1"/>
  <c r="P30" i="1" s="1"/>
  <c r="R30" i="1" s="1"/>
  <c r="N29" i="1"/>
  <c r="P29" i="1" s="1"/>
  <c r="R29" i="1" s="1"/>
  <c r="N28" i="1"/>
  <c r="N26" i="1"/>
  <c r="P26" i="1" s="1"/>
  <c r="Q26" i="1" s="1"/>
  <c r="N25" i="1"/>
  <c r="P25" i="1" s="1"/>
  <c r="Q25" i="1" s="1"/>
  <c r="N24" i="1"/>
  <c r="P24" i="1" s="1"/>
  <c r="Q24" i="1" s="1"/>
  <c r="N23" i="1"/>
  <c r="P23" i="1" s="1"/>
  <c r="Q23" i="1" s="1"/>
  <c r="H26" i="1" l="1"/>
  <c r="H25" i="1"/>
  <c r="H24" i="1"/>
  <c r="H23" i="1"/>
  <c r="P28" i="1"/>
  <c r="R28" i="1" s="1"/>
  <c r="S29" i="1"/>
  <c r="H29" i="1"/>
  <c r="M34" i="1" s="1"/>
  <c r="S30" i="1"/>
  <c r="H30" i="1"/>
  <c r="M35" i="1" s="1"/>
  <c r="S31" i="1"/>
  <c r="H31" i="1"/>
  <c r="M36" i="1" s="1"/>
  <c r="S28" i="1" l="1"/>
  <c r="H28" i="1"/>
  <c r="M33" i="1" s="1"/>
  <c r="J38" i="1" l="1"/>
  <c r="J42" i="1" s="1"/>
  <c r="J43" i="1" l="1"/>
  <c r="J44" i="1" s="1"/>
</calcChain>
</file>

<file path=xl/sharedStrings.xml><?xml version="1.0" encoding="utf-8"?>
<sst xmlns="http://schemas.openxmlformats.org/spreadsheetml/2006/main" count="109" uniqueCount="84">
  <si>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</si>
  <si>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</si>
  <si>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</si>
  <si>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</si>
  <si>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</si>
  <si>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</si>
  <si>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</si>
  <si>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</si>
  <si>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</si>
  <si>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</si>
  <si>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</si>
  <si>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</si>
  <si>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</si>
  <si>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</si>
  <si>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</si>
  <si>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</si>
  <si>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</si>
  <si>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</si>
  <si>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</si>
  <si>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</si>
  <si>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</si>
  <si>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</si>
  <si>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</si>
  <si>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</si>
  <si>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</si>
  <si>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</si>
  <si>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</si>
  <si>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</si>
  <si>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</si>
  <si>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</si>
  <si>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</si>
  <si>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</si>
  <si>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</si>
  <si>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</si>
  <si>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</si>
  <si>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</si>
  <si>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</si>
  <si>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</si>
  <si>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</si>
  <si>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</si>
  <si>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</si>
  <si>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</si>
  <si>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</si>
  <si>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</si>
  <si>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</si>
  <si>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</si>
  <si>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</si>
  <si>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</si>
  <si>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</si>
  <si>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</si>
  <si>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</si>
  <si>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</si>
  <si>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</si>
  <si>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HPQ-D12</t>
  </si>
  <si>
    <t>Leak Detector</t>
  </si>
  <si>
    <t>1-9</t>
  </si>
  <si>
    <t>10-49</t>
  </si>
  <si>
    <t>50-99</t>
  </si>
  <si>
    <t>100-199</t>
  </si>
  <si>
    <t>Silvana SOLA</t>
  </si>
  <si>
    <t>Service ACHATS</t>
  </si>
  <si>
    <t>SM5 Automation/Groupe ATERMES</t>
  </si>
  <si>
    <t>Tel. :  02 54 95 55 19</t>
  </si>
  <si>
    <t>Fax :  02 54 97 07 11</t>
  </si>
  <si>
    <t>Mail : sm5.sola-silvana@orange.fr</t>
  </si>
  <si>
    <t>ZI des Cousseaux</t>
  </si>
  <si>
    <t>41300 SALBRIS</t>
  </si>
  <si>
    <t>Livré SALBRIS</t>
  </si>
  <si>
    <t>A2013RH080</t>
  </si>
  <si>
    <t>+33 9 70 61 16 19</t>
  </si>
  <si>
    <t>Stock</t>
  </si>
  <si>
    <t>HPQ-D12-999</t>
  </si>
  <si>
    <t>Leak Detector HPQ-D12-999</t>
  </si>
  <si>
    <t>Avec connecteur type Molex et câble 650mm</t>
  </si>
  <si>
    <t>(ref : Molex 0306-2031 et fiches ref : 0206-2101)</t>
  </si>
  <si>
    <t xml:space="preserve"> surcoût Cable</t>
  </si>
  <si>
    <t>Câble 650mm et connecteur Molex</t>
  </si>
  <si>
    <r>
      <t>Q</t>
    </r>
    <r>
      <rPr>
        <vertAlign val="superscript"/>
        <sz val="7.5"/>
        <rFont val="Times New Roman"/>
        <family val="1"/>
      </rPr>
      <t>te</t>
    </r>
  </si>
  <si>
    <t>Année&gt;</t>
  </si>
  <si>
    <t>Prix unitaire ࠡjouter</t>
  </si>
  <si>
    <t>8,2*</t>
  </si>
  <si>
    <r>
      <t>Dans le prix il est compris : mat</t>
    </r>
    <r>
      <rPr>
        <sz val="10"/>
        <rFont val="MingLiU"/>
        <family val="3"/>
      </rPr>
      <t>鲩</t>
    </r>
    <r>
      <rPr>
        <sz val="10"/>
        <rFont val="Calibri"/>
        <family val="2"/>
      </rPr>
      <t>el, montage, emballage et transport entre Azbil et lassembleur.</t>
    </r>
  </si>
  <si>
    <r>
      <t>* les prix pour 2015 et 2016 ne sont quune estimation comme il y a pas mal de changes qui peuvent se pr</t>
    </r>
    <r>
      <rPr>
        <sz val="10"/>
        <rFont val="MS Gothic"/>
        <family val="3"/>
      </rPr>
      <t>鳥</t>
    </r>
    <r>
      <rPr>
        <sz val="10"/>
        <rFont val="Calibri"/>
        <family val="2"/>
      </rPr>
      <t>nter dans trois ans</t>
    </r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</si>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</sst>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vertAlign val="superscript"/>
      <sz val="7.5"/>
      <name val="Times New Roman"/>
      <family val="1"/>
    </font>
    <font>
      <sz val="10"/>
      <name val="Calibri"/>
      <family val="2"/>
    </font>
    <font>
      <sz val="10"/>
      <name val="MingLiU"/>
      <family val="3"/>
    </font>
    <font>
      <sz val="10"/>
      <name val="MS Gothic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5.sola-silvana@orange.f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maps.google.fr/maps?f=q&amp;hl=fr&amp;geocode=&amp;q=%20ZI%20des%20Cousseaux%20SALBRIS" TargetMode="External"/><Relationship Id="rId4" Type="http://schemas.openxmlformats.org/officeDocument/2006/relationships/hyperlink" Target="http://maps.google.fr/maps?f=q&amp;hl=fr&amp;geocode=&amp;q=%20ZI%20des%20Cousseaux%20SALBR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4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25" style="1" customWidth="1"/>
    <col min="5" max="5" width="37.12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17" t="s">
        <v>76</v>
      </c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4" t="s">
        <v>61</v>
      </c>
      <c r="E8" s="8"/>
      <c r="F8" s="21"/>
      <c r="G8" s="21"/>
      <c r="H8" s="30" t="s">
        <v>1</v>
      </c>
      <c r="I8" s="17"/>
      <c r="J8" s="74">
        <v>41318</v>
      </c>
      <c r="K8" s="21"/>
    </row>
    <row r="9" spans="1:250" ht="15.75" customHeight="1">
      <c r="A9" s="17"/>
      <c r="B9" s="21"/>
      <c r="C9" s="21"/>
      <c r="D9" s="94" t="s">
        <v>60</v>
      </c>
      <c r="E9" s="8"/>
      <c r="F9" s="21"/>
      <c r="G9" s="30"/>
      <c r="H9" s="17"/>
      <c r="I9" s="17"/>
      <c r="J9" s="17"/>
      <c r="K9" s="21"/>
      <c r="M9" s="99" t="s">
        <v>77</v>
      </c>
      <c r="N9" s="99" t="s">
        <v>78</v>
      </c>
      <c r="O9" s="99" t="s">
        <v>79</v>
      </c>
    </row>
    <row r="10" spans="1:250" ht="15.75" customHeight="1">
      <c r="A10" s="17"/>
      <c r="B10" s="21"/>
      <c r="C10" s="21"/>
      <c r="D10" s="94" t="s">
        <v>65</v>
      </c>
      <c r="F10" s="21"/>
      <c r="G10" s="30"/>
      <c r="H10" s="17"/>
      <c r="J10" s="17"/>
      <c r="K10" s="21"/>
      <c r="M10" s="99">
        <v>4</v>
      </c>
      <c r="N10" s="99">
        <v>2012</v>
      </c>
      <c r="O10" s="99">
        <v>16.8</v>
      </c>
    </row>
    <row r="11" spans="1:250" ht="15.75" customHeight="1">
      <c r="A11" s="17"/>
      <c r="B11" s="21"/>
      <c r="C11" s="21"/>
      <c r="D11" s="94" t="s">
        <v>66</v>
      </c>
      <c r="F11" s="21"/>
      <c r="G11" s="21"/>
      <c r="H11" s="20" t="s">
        <v>27</v>
      </c>
      <c r="J11" s="17"/>
      <c r="K11" s="32"/>
      <c r="M11" s="99">
        <v>25</v>
      </c>
      <c r="N11" s="99">
        <v>2013</v>
      </c>
      <c r="O11" s="99">
        <v>12.6</v>
      </c>
    </row>
    <row r="12" spans="1:250" ht="15.75" customHeight="1">
      <c r="A12" s="17"/>
      <c r="B12" s="78" t="s">
        <v>5</v>
      </c>
      <c r="C12" s="21"/>
      <c r="D12" s="94" t="s">
        <v>59</v>
      </c>
      <c r="E12" s="8"/>
      <c r="F12" s="21"/>
      <c r="G12" s="17"/>
      <c r="H12" s="20" t="s">
        <v>28</v>
      </c>
      <c r="I12" s="20"/>
      <c r="J12" s="31" t="s">
        <v>68</v>
      </c>
      <c r="K12" s="21"/>
      <c r="M12" s="99">
        <v>60</v>
      </c>
      <c r="N12" s="99">
        <v>2014</v>
      </c>
      <c r="O12" s="99">
        <v>8.1999999999999993</v>
      </c>
    </row>
    <row r="13" spans="1:250" ht="15.75" customHeight="1">
      <c r="A13" s="17"/>
      <c r="B13" s="78" t="s">
        <v>8</v>
      </c>
      <c r="C13" s="21"/>
      <c r="D13" s="94" t="s">
        <v>62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9">
        <v>100</v>
      </c>
      <c r="N13" s="99">
        <v>2015</v>
      </c>
      <c r="O13" s="99" t="s">
        <v>80</v>
      </c>
    </row>
    <row r="14" spans="1:250" ht="15.75" customHeight="1">
      <c r="A14" s="17"/>
      <c r="B14" s="78" t="s">
        <v>7</v>
      </c>
      <c r="C14" s="21"/>
      <c r="D14" s="94" t="s">
        <v>63</v>
      </c>
      <c r="E14" s="8"/>
      <c r="F14" s="21"/>
      <c r="G14" s="17"/>
      <c r="H14" s="20" t="s">
        <v>12</v>
      </c>
      <c r="I14" s="21"/>
      <c r="J14" s="79" t="s">
        <v>10</v>
      </c>
      <c r="K14" s="21"/>
      <c r="M14" s="99">
        <v>100</v>
      </c>
      <c r="N14" s="99">
        <v>2016</v>
      </c>
      <c r="O14" s="99" t="s">
        <v>80</v>
      </c>
    </row>
    <row r="15" spans="1:250" ht="15.75" customHeight="1">
      <c r="A15" s="17"/>
      <c r="B15" s="78" t="s">
        <v>9</v>
      </c>
      <c r="C15" s="17"/>
      <c r="D15" s="94" t="s">
        <v>64</v>
      </c>
      <c r="E15" s="8"/>
      <c r="F15" s="21"/>
      <c r="G15" s="17"/>
      <c r="H15" s="20" t="s">
        <v>7</v>
      </c>
      <c r="J15" s="83" t="s">
        <v>69</v>
      </c>
      <c r="K15" s="21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1" t="s">
        <v>15</v>
      </c>
      <c r="K16" s="21"/>
      <c r="M16" s="100" t="s">
        <v>81</v>
      </c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2" t="s">
        <v>17</v>
      </c>
      <c r="K17" s="21"/>
      <c r="M17" s="100" t="s">
        <v>82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4" t="s">
        <v>53</v>
      </c>
      <c r="E23" s="94" t="s">
        <v>54</v>
      </c>
      <c r="F23" s="94"/>
      <c r="G23" s="98" t="s">
        <v>55</v>
      </c>
      <c r="H23" s="48">
        <f>ROUND(P23,0)</f>
        <v>174</v>
      </c>
      <c r="I23" s="47"/>
      <c r="J23" s="47"/>
      <c r="K23" s="76" t="s">
        <v>70</v>
      </c>
      <c r="L23" s="17">
        <v>174.4</v>
      </c>
      <c r="M23" s="84">
        <v>0.4</v>
      </c>
      <c r="N23" s="17">
        <f>L23*(1-M23)</f>
        <v>104.64</v>
      </c>
      <c r="O23" s="96">
        <v>0.4</v>
      </c>
      <c r="P23" s="93">
        <f>N23/(1-O23)</f>
        <v>174.4</v>
      </c>
      <c r="Q23" s="97">
        <f>P23-N23</f>
        <v>69.760000000000005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/>
      <c r="F24" s="94"/>
      <c r="G24" s="98" t="s">
        <v>56</v>
      </c>
      <c r="H24" s="48">
        <f t="shared" ref="H24:H26" si="0">ROUND(P24,0)</f>
        <v>161</v>
      </c>
      <c r="I24" s="47"/>
      <c r="J24" s="47"/>
      <c r="K24" s="76" t="s">
        <v>70</v>
      </c>
      <c r="L24" s="17">
        <v>174.4</v>
      </c>
      <c r="M24" s="84">
        <v>0.4</v>
      </c>
      <c r="N24" s="17">
        <f>L24*(1-M24)</f>
        <v>104.64</v>
      </c>
      <c r="O24" s="96">
        <v>0.35</v>
      </c>
      <c r="P24" s="93">
        <f>N24/(1-O24)</f>
        <v>160.98461538461538</v>
      </c>
      <c r="Q24" s="97">
        <f>P24-N24</f>
        <v>56.344615384615381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/>
      <c r="F25" s="94"/>
      <c r="G25" s="98" t="s">
        <v>57</v>
      </c>
      <c r="H25" s="48">
        <f t="shared" si="0"/>
        <v>144</v>
      </c>
      <c r="I25" s="47"/>
      <c r="J25" s="47"/>
      <c r="K25" s="76" t="s">
        <v>70</v>
      </c>
      <c r="L25" s="17">
        <v>60.41</v>
      </c>
      <c r="M25" s="84">
        <v>0.3</v>
      </c>
      <c r="N25" s="17">
        <f>L25/(1-M25)</f>
        <v>86.3</v>
      </c>
      <c r="O25" s="84">
        <v>0.4</v>
      </c>
      <c r="P25" s="17">
        <f>N25/(1-O25)</f>
        <v>143.83333333333334</v>
      </c>
      <c r="Q25" s="97">
        <f>P25-N25</f>
        <v>57.533333333333346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/>
      <c r="F26" s="94"/>
      <c r="G26" s="98" t="s">
        <v>58</v>
      </c>
      <c r="H26" s="48">
        <f t="shared" si="0"/>
        <v>133</v>
      </c>
      <c r="I26" s="47"/>
      <c r="J26" s="47"/>
      <c r="K26" s="76" t="s">
        <v>70</v>
      </c>
      <c r="L26" s="17">
        <v>60.41</v>
      </c>
      <c r="M26" s="84">
        <v>0.3</v>
      </c>
      <c r="N26" s="17">
        <f>L26/(1-M26)</f>
        <v>86.3</v>
      </c>
      <c r="O26" s="84">
        <v>0.35</v>
      </c>
      <c r="P26" s="17">
        <f>N26/(1-O26)</f>
        <v>132.76923076923077</v>
      </c>
      <c r="Q26" s="97">
        <f>P26-N26</f>
        <v>46.469230769230776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/>
      <c r="F27" s="94"/>
      <c r="G27" s="95"/>
      <c r="H27" s="48"/>
      <c r="I27" s="47"/>
      <c r="J27" s="47"/>
      <c r="K27" s="76"/>
      <c r="M27" s="84"/>
      <c r="O27" s="96"/>
      <c r="P27" s="93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4" t="s">
        <v>71</v>
      </c>
      <c r="E28" s="94" t="s">
        <v>72</v>
      </c>
      <c r="F28" s="94"/>
      <c r="G28" s="98" t="s">
        <v>55</v>
      </c>
      <c r="H28" s="48">
        <f>ROUND(R28,1)</f>
        <v>202.4</v>
      </c>
      <c r="I28" s="47"/>
      <c r="J28" s="47"/>
      <c r="K28" s="76" t="s">
        <v>83</v>
      </c>
      <c r="L28" s="17">
        <v>174.4</v>
      </c>
      <c r="M28" s="84">
        <v>0.4</v>
      </c>
      <c r="N28" s="17">
        <f>L28*(1-M28)</f>
        <v>104.64</v>
      </c>
      <c r="O28" s="17">
        <v>16.8</v>
      </c>
      <c r="P28" s="17">
        <f>N28+O28</f>
        <v>121.44</v>
      </c>
      <c r="Q28" s="96">
        <v>0.4</v>
      </c>
      <c r="R28" s="93">
        <f>P28/(1-Q28)</f>
        <v>202.4</v>
      </c>
      <c r="S28" s="97">
        <f>R28-P28</f>
        <v>80.960000000000008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73</v>
      </c>
      <c r="F29" s="94"/>
      <c r="G29" s="98" t="s">
        <v>56</v>
      </c>
      <c r="H29" s="48">
        <f t="shared" ref="H29:H31" si="1">ROUND(R29,1)</f>
        <v>180.4</v>
      </c>
      <c r="I29" s="47"/>
      <c r="J29" s="47"/>
      <c r="K29" s="76" t="s">
        <v>83</v>
      </c>
      <c r="L29" s="17">
        <v>174.4</v>
      </c>
      <c r="M29" s="84">
        <v>0.4</v>
      </c>
      <c r="N29" s="17">
        <f>L29*(1-M29)</f>
        <v>104.64</v>
      </c>
      <c r="O29" s="17">
        <v>12.6</v>
      </c>
      <c r="P29" s="17">
        <f t="shared" ref="P29:P31" si="2">N29+O29</f>
        <v>117.24</v>
      </c>
      <c r="Q29" s="96">
        <v>0.35</v>
      </c>
      <c r="R29" s="93">
        <f t="shared" ref="R29:R31" si="3">P29/(1-Q29)</f>
        <v>180.36923076923077</v>
      </c>
      <c r="S29" s="97">
        <f t="shared" ref="S29:S31" si="4">R29-P29</f>
        <v>63.129230769230773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74</v>
      </c>
      <c r="F30" s="94"/>
      <c r="G30" s="98" t="s">
        <v>57</v>
      </c>
      <c r="H30" s="48">
        <f t="shared" si="1"/>
        <v>162.9</v>
      </c>
      <c r="I30" s="47"/>
      <c r="J30" s="47"/>
      <c r="K30" s="76" t="s">
        <v>83</v>
      </c>
      <c r="L30" s="17">
        <v>60.41</v>
      </c>
      <c r="M30" s="84">
        <v>0.3</v>
      </c>
      <c r="N30" s="17">
        <f>L30/(1-M30)</f>
        <v>86.3</v>
      </c>
      <c r="O30" s="17">
        <v>8.1999999999999993</v>
      </c>
      <c r="P30" s="17">
        <f t="shared" si="2"/>
        <v>94.5</v>
      </c>
      <c r="Q30" s="84">
        <v>0.42</v>
      </c>
      <c r="R30" s="93">
        <f t="shared" si="3"/>
        <v>162.93103448275861</v>
      </c>
      <c r="S30" s="97">
        <f t="shared" si="4"/>
        <v>68.431034482758605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/>
      <c r="F31" s="94"/>
      <c r="G31" s="98" t="s">
        <v>58</v>
      </c>
      <c r="H31" s="48">
        <f t="shared" si="1"/>
        <v>150</v>
      </c>
      <c r="I31" s="47"/>
      <c r="J31" s="47"/>
      <c r="K31" s="76" t="s">
        <v>83</v>
      </c>
      <c r="L31" s="17">
        <v>60.41</v>
      </c>
      <c r="M31" s="84">
        <v>0.3</v>
      </c>
      <c r="N31" s="17">
        <f>L31/(1-M31)</f>
        <v>86.3</v>
      </c>
      <c r="O31" s="17">
        <v>8.1999999999999993</v>
      </c>
      <c r="P31" s="17">
        <f t="shared" si="2"/>
        <v>94.5</v>
      </c>
      <c r="Q31" s="84">
        <v>0.37</v>
      </c>
      <c r="R31" s="93">
        <f t="shared" si="3"/>
        <v>150</v>
      </c>
      <c r="S31" s="97">
        <f t="shared" si="4"/>
        <v>55.5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6"/>
      <c r="M32" s="84" t="s">
        <v>75</v>
      </c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/>
      <c r="E33" s="94"/>
      <c r="F33" s="94"/>
      <c r="G33" s="95"/>
      <c r="H33" s="48"/>
      <c r="I33" s="47"/>
      <c r="J33" s="47"/>
      <c r="K33" s="76"/>
      <c r="M33" s="93">
        <f>H28-H23</f>
        <v>28.400000000000006</v>
      </c>
      <c r="O33" s="96"/>
      <c r="P33" s="93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/>
      <c r="F34" s="94"/>
      <c r="G34" s="95"/>
      <c r="H34" s="48"/>
      <c r="I34" s="47"/>
      <c r="J34" s="47"/>
      <c r="K34" s="76"/>
      <c r="M34" s="93">
        <f t="shared" ref="M34:M36" si="5">H29-H24</f>
        <v>19.400000000000006</v>
      </c>
      <c r="O34" s="96"/>
      <c r="P34" s="93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>
      <c r="A35" s="17"/>
      <c r="B35" s="12"/>
      <c r="C35" s="11"/>
      <c r="D35" s="94"/>
      <c r="E35" s="94"/>
      <c r="F35" s="94"/>
      <c r="G35" s="95"/>
      <c r="H35" s="48"/>
      <c r="I35" s="47"/>
      <c r="J35" s="47"/>
      <c r="K35" s="76"/>
      <c r="M35" s="93">
        <f t="shared" si="5"/>
        <v>18.900000000000006</v>
      </c>
    </row>
    <row r="36" spans="1:250" ht="15.75" customHeight="1">
      <c r="A36" s="17"/>
      <c r="B36" s="12"/>
      <c r="C36" s="11"/>
      <c r="D36" s="94"/>
      <c r="E36" s="94"/>
      <c r="F36" s="94"/>
      <c r="G36" s="95"/>
      <c r="H36" s="48"/>
      <c r="I36" s="47"/>
      <c r="J36" s="47"/>
      <c r="K36" s="76"/>
      <c r="M36" s="93">
        <f t="shared" si="5"/>
        <v>17</v>
      </c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  <c r="M37" s="98"/>
      <c r="N37" s="48"/>
      <c r="O37" s="47"/>
      <c r="P37" s="47"/>
      <c r="Q37" s="76"/>
      <c r="S37" s="84"/>
      <c r="T37" s="17"/>
      <c r="U37" s="84"/>
      <c r="V37" s="17"/>
      <c r="W37" s="9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0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32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36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33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34</v>
      </c>
      <c r="H42" s="48" t="s">
        <v>3</v>
      </c>
      <c r="I42" s="47"/>
      <c r="J42" s="47">
        <f>SUM(J38:J41)</f>
        <v>25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35</v>
      </c>
      <c r="H43" s="63" t="s">
        <v>3</v>
      </c>
      <c r="I43" s="64"/>
      <c r="J43" s="64">
        <f>0.196*J42</f>
        <v>4.9000000000000004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29.9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52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37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38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39</v>
      </c>
      <c r="E52" s="18" t="s">
        <v>67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87" t="s">
        <v>50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17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49</v>
      </c>
      <c r="E57" s="11" t="s">
        <v>43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45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sm5.sola-silvana@orange.fr"/>
    <hyperlink ref="D10" r:id="rId4" display="http://maps.google.fr/maps?f=q&amp;hl=fr&amp;geocode=&amp;q=%20ZI%20des%20Cousseaux%20SALBRIS"/>
    <hyperlink ref="D11" r:id="rId5" display="http://maps.google.fr/maps?f=q&amp;hl=fr&amp;geocode=&amp;q=%20ZI%20des%20Cousseaux%20SALBRIS"/>
  </hyperlinks>
  <printOptions horizontalCentered="1"/>
  <pageMargins left="0.33" right="0.27" top="0.32" bottom="0.33" header="0.24" footer="0.196850393700787"/>
  <pageSetup paperSize="9" scale="78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2013-02-20T15:27:34Z</cp:lastPrinted>
  <dcterms:created xsi:type="dcterms:W3CDTF">2000-06-29T05:08:18Z</dcterms:created>
  <dcterms:modified xsi:type="dcterms:W3CDTF">2013-02-20T15:38:50Z</dcterms:modified>
</cp:coreProperties>
</file>