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QUOTE!$A$1:$K$77</definedName>
  </definedNames>
  <calcPr calcId="145621"/>
</workbook>
</file>

<file path=xl/calcChain.xml><?xml version="1.0" encoding="utf-8"?>
<calcChain xmlns="http://schemas.openxmlformats.org/spreadsheetml/2006/main">
  <c r="R34" i="1" l="1"/>
  <c r="Q34" i="1"/>
  <c r="R39" i="1"/>
  <c r="Q39" i="1"/>
  <c r="R44" i="1"/>
  <c r="Q44" i="1"/>
  <c r="T44" i="1"/>
  <c r="T39" i="1"/>
  <c r="T23" i="1"/>
  <c r="P46" i="1"/>
  <c r="P41" i="1"/>
  <c r="T36" i="1"/>
  <c r="P36" i="1"/>
  <c r="O36" i="1" s="1"/>
  <c r="N35" i="1"/>
  <c r="P35" i="1" s="1"/>
  <c r="H35" i="1" s="1"/>
  <c r="P34" i="1"/>
  <c r="H34" i="1" s="1"/>
  <c r="N34" i="1"/>
  <c r="T34" i="1" l="1"/>
  <c r="N46" i="1"/>
  <c r="N41" i="1"/>
  <c r="N45" i="1" l="1"/>
  <c r="P45" i="1" s="1"/>
  <c r="H45" i="1" s="1"/>
  <c r="N44" i="1"/>
  <c r="P44" i="1" s="1"/>
  <c r="H44" i="1" s="1"/>
  <c r="N40" i="1"/>
  <c r="P40" i="1" s="1"/>
  <c r="H40" i="1" s="1"/>
  <c r="N39" i="1"/>
  <c r="P39" i="1" s="1"/>
  <c r="H39" i="1" s="1"/>
  <c r="M31" i="1"/>
  <c r="M23" i="1"/>
  <c r="P31" i="1" l="1"/>
  <c r="P23" i="1" l="1"/>
  <c r="P24" i="1" l="1"/>
  <c r="J50" i="1"/>
  <c r="J54" i="1" s="1"/>
  <c r="T46" i="1" l="1"/>
  <c r="O46" i="1"/>
  <c r="T41" i="1"/>
  <c r="O41" i="1"/>
  <c r="O24" i="1"/>
  <c r="J55" i="1"/>
  <c r="J56" i="1" s="1"/>
</calcChain>
</file>

<file path=xl/sharedStrings.xml><?xml version="1.0" encoding="utf-8"?>
<sst xmlns="http://schemas.openxmlformats.org/spreadsheetml/2006/main" count="143" uniqueCount="100">
  <si>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</si>
  <si>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</si>
  <si>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</si>
  <si>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</si>
  <si>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</si>
  <si>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</si>
  <si>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</si>
  <si>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</si>
  <si>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</si>
  <si>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</si>
  <si>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</si>
  <si>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</si>
  <si>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</si>
  <si>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</si>
  <si>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</si>
  <si>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</si>
  <si>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</si>
  <si>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</si>
  <si>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</si>
  <si>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</si>
  <si>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</si>
  <si>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</si>
  <si>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</si>
  <si>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</si>
  <si>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</si>
  <si>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</si>
  <si>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</si>
  <si>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</si>
  <si>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</si>
  <si>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</si>
  <si>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</si>
  <si>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</si>
  <si>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</si>
  <si>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</si>
  <si>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</si>
  <si>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</si>
  <si>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</si>
  <si>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</si>
  <si>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</si>
  <si>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</si>
  <si>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</si>
  <si>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</si>
  <si>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</si>
  <si>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</si>
  <si>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</si>
  <si>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</si>
  <si>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</si>
  <si>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</si>
  <si>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</si>
  <si>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Expédition partielle:</t>
  </si>
  <si>
    <t xml:space="preserve">REMARQUES:  </t>
  </si>
  <si>
    <t>+33 9 70 61 16 19</t>
  </si>
  <si>
    <t>TEL.: +33 (0) 3 22 54 83 47        FAX: +33 (0) 9 70 61 16 19</t>
  </si>
  <si>
    <t xml:space="preserve">SAMES Technologies </t>
  </si>
  <si>
    <t xml:space="preserve">13, chemin de Malacher </t>
  </si>
  <si>
    <t xml:space="preserve">BP 86 - Inovallée </t>
  </si>
  <si>
    <t>38243 MEYLAN cedex - FRANCE</t>
  </si>
  <si>
    <t xml:space="preserve">Philippe GERFAND </t>
  </si>
  <si>
    <t xml:space="preserve">+33 (0)4 56 38 40 64 </t>
  </si>
  <si>
    <t xml:space="preserve">+33 (0)4 76 41 60 79 </t>
  </si>
  <si>
    <t>philippe.gerfand@sames.com</t>
  </si>
  <si>
    <t xml:space="preserve">www.sames.com </t>
  </si>
  <si>
    <t>SRZ 40 ST.H1.N.T</t>
  </si>
  <si>
    <t xml:space="preserve">Remplacement de la référence Réf : HZ0040-09 </t>
  </si>
  <si>
    <t>Débitmètre hélicoïdal SRZ</t>
  </si>
  <si>
    <t>Version avec Pickup haute résolution</t>
  </si>
  <si>
    <t>Gamme : 0,04 à 8lpm</t>
  </si>
  <si>
    <t>Connexion: G 3/4''</t>
  </si>
  <si>
    <t>Sortie : 2 push pull</t>
  </si>
  <si>
    <t>Alimenation : 8-30Vdc</t>
  </si>
  <si>
    <t>Connexion lectrique : M12</t>
  </si>
  <si>
    <t>4 à 5</t>
  </si>
  <si>
    <t>Stecker 5plg. Typ713 Winkel [M12x1]</t>
  </si>
  <si>
    <t>Connecteur 5 pin angle droit pour SRZ40 H1</t>
  </si>
  <si>
    <t>Holtz</t>
  </si>
  <si>
    <t>1-1</t>
  </si>
  <si>
    <t>3-1</t>
  </si>
  <si>
    <t>Ex work Bad Kotzting Allemagne</t>
  </si>
  <si>
    <t>dito</t>
  </si>
  <si>
    <t>2-1</t>
  </si>
  <si>
    <t>A2013RH051</t>
  </si>
  <si>
    <t>Email 28/01/13</t>
  </si>
  <si>
    <t>QTY prévisionnelle annuelle</t>
  </si>
  <si>
    <t>10 pieces une commande</t>
  </si>
  <si>
    <t>16 pieces une commande</t>
  </si>
  <si>
    <t>Pour une base annuel de 25 pieces</t>
  </si>
  <si>
    <t>Pour items 2 et 3 : 30 % à la commande, le reste 30 jours net date de facture</t>
  </si>
  <si>
    <t>pour item 1: 30 jours net</t>
  </si>
  <si>
    <t>5 à 9</t>
  </si>
  <si>
    <t>Target gerfran</t>
  </si>
  <si>
    <t>10 à 19</t>
  </si>
  <si>
    <t>20 et plus</t>
  </si>
  <si>
    <t>1 à 4</t>
  </si>
  <si>
    <t>4-1</t>
  </si>
  <si>
    <t>+20</t>
  </si>
  <si>
    <t>Pour une commande ferme de 10 à 19 pièces</t>
  </si>
  <si>
    <t>Pour une commande ferme de 20 pièces et plus</t>
  </si>
  <si>
    <t>Pour une commande ferme de 5 à 9 pièces</t>
  </si>
  <si>
    <t>With Dietz on 05/02/13</t>
  </si>
  <si>
    <t>REV1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</si>
</sst>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#,##0.00;[Red]#,##0.00"/>
    <numFmt numFmtId="168" formatCode="#,##0.00_ ;[Red]\-#,##0.00\ 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3" quotePrefix="1">
      <alignment vertical="center"/>
    </xf>
    <xf numFmtId="14" fontId="9" fillId="0" borderId="0" xfId="0" applyNumberFormat="1" applyFont="1" applyAlignment="1">
      <alignment vertical="center"/>
    </xf>
    <xf numFmtId="16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13" fillId="0" borderId="0" xfId="3" applyFont="1">
      <alignment vertical="center"/>
    </xf>
    <xf numFmtId="49" fontId="9" fillId="0" borderId="0" xfId="0" quotePrefix="1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40" fontId="17" fillId="0" borderId="0" xfId="2" quotePrefix="1" applyFont="1" applyAlignment="1">
      <alignment horizontal="center" vertical="center"/>
    </xf>
    <xf numFmtId="9" fontId="17" fillId="0" borderId="0" xfId="0" applyNumberFormat="1" applyFont="1" applyAlignment="1">
      <alignment vertical="center"/>
    </xf>
    <xf numFmtId="9" fontId="17" fillId="0" borderId="0" xfId="4" applyFont="1" applyAlignment="1">
      <alignment vertical="center"/>
    </xf>
    <xf numFmtId="0" fontId="9" fillId="0" borderId="0" xfId="3" quotePrefix="1" applyAlignment="1">
      <alignment horizontal="center" vertical="center"/>
    </xf>
    <xf numFmtId="168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4"/>
  <sheetViews>
    <sheetView tabSelected="1" zoomScaleNormal="100" workbookViewId="0">
      <selection activeCell="H3" sqref="H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2.375" style="1" customWidth="1"/>
    <col min="5" max="5" width="29.5" style="1" customWidth="1"/>
    <col min="6" max="6" width="13.37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 t="s">
        <v>99</v>
      </c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10" t="s">
        <v>18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11" t="s">
        <v>52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12" t="s">
        <v>17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53</v>
      </c>
      <c r="E8" s="8"/>
      <c r="F8" s="21"/>
      <c r="G8" s="21"/>
      <c r="H8" s="30" t="s">
        <v>1</v>
      </c>
      <c r="I8" s="17"/>
      <c r="J8" s="74">
        <v>41310</v>
      </c>
      <c r="K8" s="21"/>
      <c r="M8" s="89"/>
    </row>
    <row r="9" spans="1:250" ht="15.75" customHeight="1">
      <c r="A9" s="17"/>
      <c r="B9" s="21"/>
      <c r="C9" s="21"/>
      <c r="D9" s="96" t="s">
        <v>54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55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56</v>
      </c>
      <c r="E11" s="8"/>
      <c r="F11" s="21"/>
      <c r="G11" s="21"/>
      <c r="H11" s="20" t="s">
        <v>26</v>
      </c>
      <c r="J11" s="17"/>
      <c r="K11" s="32"/>
      <c r="L11" s="17" t="s">
        <v>74</v>
      </c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27</v>
      </c>
      <c r="I12" s="20"/>
      <c r="J12" s="31" t="s">
        <v>80</v>
      </c>
      <c r="K12" s="21"/>
      <c r="L12" s="17">
        <v>1121872</v>
      </c>
      <c r="M12" s="89"/>
    </row>
    <row r="13" spans="1:250" ht="15.75" customHeight="1">
      <c r="A13" s="17"/>
      <c r="B13" s="78" t="s">
        <v>8</v>
      </c>
      <c r="C13" s="21"/>
      <c r="D13" s="99" t="s">
        <v>58</v>
      </c>
      <c r="E13" s="8"/>
      <c r="F13" s="21"/>
      <c r="G13" s="17"/>
      <c r="H13" s="20" t="s">
        <v>28</v>
      </c>
      <c r="I13" s="21"/>
      <c r="J13" s="21" t="s">
        <v>13</v>
      </c>
      <c r="K13" s="21"/>
      <c r="L13" s="100">
        <v>41243</v>
      </c>
      <c r="M13" s="90"/>
    </row>
    <row r="14" spans="1:250" ht="15.75" customHeight="1">
      <c r="A14" s="17"/>
      <c r="B14" s="78" t="s">
        <v>7</v>
      </c>
      <c r="C14" s="21"/>
      <c r="D14" s="99" t="s">
        <v>59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60</v>
      </c>
      <c r="E15" s="8"/>
      <c r="F15" s="21"/>
      <c r="G15" s="17"/>
      <c r="H15" s="20" t="s">
        <v>7</v>
      </c>
      <c r="J15" s="83" t="s">
        <v>51</v>
      </c>
      <c r="K15" s="21"/>
      <c r="L15" s="17" t="s">
        <v>81</v>
      </c>
      <c r="M15" s="89"/>
    </row>
    <row r="16" spans="1:250" ht="15.75" customHeight="1">
      <c r="A16" s="17"/>
      <c r="B16" s="80" t="s">
        <v>11</v>
      </c>
      <c r="C16" s="17"/>
      <c r="D16" s="96" t="s">
        <v>61</v>
      </c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7" t="s">
        <v>98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102" t="s">
        <v>85</v>
      </c>
      <c r="E22" s="96"/>
      <c r="F22" s="96"/>
      <c r="G22" s="97"/>
      <c r="H22" s="48"/>
      <c r="I22" s="47"/>
      <c r="J22" s="47"/>
      <c r="K22" s="76"/>
      <c r="Q22" s="17" t="s">
        <v>82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62</v>
      </c>
      <c r="E23" s="102" t="s">
        <v>63</v>
      </c>
      <c r="F23" s="96"/>
      <c r="G23" s="97" t="s">
        <v>92</v>
      </c>
      <c r="H23" s="48">
        <v>3650</v>
      </c>
      <c r="I23" s="47"/>
      <c r="J23" s="47"/>
      <c r="K23" s="76" t="s">
        <v>71</v>
      </c>
      <c r="L23" s="17">
        <v>3650</v>
      </c>
      <c r="M23" s="84">
        <f>1-N23/L23</f>
        <v>0.35</v>
      </c>
      <c r="N23" s="17">
        <v>2372.5</v>
      </c>
      <c r="O23" s="98">
        <v>0.35</v>
      </c>
      <c r="P23" s="95">
        <f>N23/(1-O23)</f>
        <v>3650</v>
      </c>
      <c r="Q23" s="17">
        <v>20</v>
      </c>
      <c r="T23" s="98">
        <f>1-P23/L23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64</v>
      </c>
      <c r="F24" s="96"/>
      <c r="G24" s="97"/>
      <c r="H24" s="48"/>
      <c r="I24" s="47"/>
      <c r="J24" s="47"/>
      <c r="K24" s="76"/>
      <c r="L24" s="104">
        <v>3650</v>
      </c>
      <c r="M24" s="106">
        <v>0.38</v>
      </c>
      <c r="N24" s="104">
        <v>2372.5</v>
      </c>
      <c r="O24" s="107">
        <f>1-N24/P24</f>
        <v>0.27777777777777779</v>
      </c>
      <c r="P24" s="104">
        <f>P23*0.9</f>
        <v>3285</v>
      </c>
      <c r="Q24" s="105" t="s">
        <v>88</v>
      </c>
      <c r="R24" s="104" t="s">
        <v>89</v>
      </c>
      <c r="T24" s="98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65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66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67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01" t="s">
        <v>75</v>
      </c>
      <c r="C31" s="11"/>
      <c r="D31" s="96" t="s">
        <v>72</v>
      </c>
      <c r="E31" s="96" t="s">
        <v>73</v>
      </c>
      <c r="F31" s="96"/>
      <c r="G31" s="97" t="s">
        <v>92</v>
      </c>
      <c r="H31" s="48">
        <v>32</v>
      </c>
      <c r="I31" s="47"/>
      <c r="J31" s="47"/>
      <c r="K31" s="76" t="s">
        <v>71</v>
      </c>
      <c r="L31" s="17">
        <v>32</v>
      </c>
      <c r="M31" s="84">
        <f>1-N31/L31</f>
        <v>0.35</v>
      </c>
      <c r="N31" s="17">
        <v>20.8</v>
      </c>
      <c r="O31" s="98">
        <v>0.35</v>
      </c>
      <c r="P31" s="95">
        <f>N31/(1-O31)</f>
        <v>32</v>
      </c>
      <c r="Q31" s="17">
        <v>20</v>
      </c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102" t="s">
        <v>97</v>
      </c>
      <c r="E33" s="96"/>
      <c r="F33" s="96"/>
      <c r="G33" s="97"/>
      <c r="H33" s="48"/>
      <c r="I33" s="47"/>
      <c r="J33" s="47"/>
      <c r="K33" s="76"/>
      <c r="Q33" s="17" t="s">
        <v>83</v>
      </c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>
        <v>2</v>
      </c>
      <c r="C34" s="11"/>
      <c r="D34" s="96" t="s">
        <v>62</v>
      </c>
      <c r="E34" s="96" t="s">
        <v>78</v>
      </c>
      <c r="F34" s="96"/>
      <c r="G34" s="108" t="s">
        <v>88</v>
      </c>
      <c r="H34" s="48">
        <f>ROUND(P34,0)</f>
        <v>3429</v>
      </c>
      <c r="I34" s="47"/>
      <c r="J34" s="47"/>
      <c r="K34" s="76" t="s">
        <v>71</v>
      </c>
      <c r="L34" s="17">
        <v>3650</v>
      </c>
      <c r="M34" s="84">
        <v>0.38</v>
      </c>
      <c r="N34" s="17">
        <f>L34*(1-M34)</f>
        <v>2263</v>
      </c>
      <c r="O34" s="98">
        <v>0.34</v>
      </c>
      <c r="P34" s="95">
        <f>N34/(1-O34)</f>
        <v>3428.787878787879</v>
      </c>
      <c r="Q34" s="109">
        <f>P34-N34</f>
        <v>1165.787878787879</v>
      </c>
      <c r="R34" s="17">
        <f>Q34*5</f>
        <v>5828.9393939393949</v>
      </c>
      <c r="T34" s="98">
        <f>1-P34/L34</f>
        <v>6.0606060606060552E-2</v>
      </c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01" t="s">
        <v>79</v>
      </c>
      <c r="C35" s="11"/>
      <c r="D35" s="96" t="s">
        <v>72</v>
      </c>
      <c r="E35" s="96" t="s">
        <v>78</v>
      </c>
      <c r="F35" s="96"/>
      <c r="G35" s="108" t="s">
        <v>88</v>
      </c>
      <c r="H35" s="48">
        <f>ROUND(P35,0)</f>
        <v>30</v>
      </c>
      <c r="I35" s="47"/>
      <c r="J35" s="47"/>
      <c r="K35" s="76" t="s">
        <v>71</v>
      </c>
      <c r="L35" s="17">
        <v>32</v>
      </c>
      <c r="M35" s="84">
        <v>0.38</v>
      </c>
      <c r="N35" s="17">
        <f>L35*(1-M35)</f>
        <v>19.84</v>
      </c>
      <c r="O35" s="98">
        <v>0.34</v>
      </c>
      <c r="P35" s="95">
        <f>N35/(1-O35)</f>
        <v>30.060606060606062</v>
      </c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L36" s="104">
        <v>3650</v>
      </c>
      <c r="M36" s="106">
        <v>0.38</v>
      </c>
      <c r="N36" s="104">
        <v>2372.5</v>
      </c>
      <c r="O36" s="107">
        <f>1-N36/P36</f>
        <v>0.27777777777777779</v>
      </c>
      <c r="P36" s="104">
        <f>L34*0.9</f>
        <v>3285</v>
      </c>
      <c r="Q36" s="105" t="s">
        <v>88</v>
      </c>
      <c r="R36" s="104" t="s">
        <v>89</v>
      </c>
      <c r="T36" s="107">
        <f>1-P36/L34</f>
        <v>9.9999999999999978E-2</v>
      </c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/>
      <c r="C37" s="11"/>
      <c r="D37" s="96"/>
      <c r="E37" s="96"/>
      <c r="F37" s="96"/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102" t="s">
        <v>95</v>
      </c>
      <c r="E38" s="96"/>
      <c r="F38" s="96"/>
      <c r="G38" s="97"/>
      <c r="H38" s="48"/>
      <c r="I38" s="47"/>
      <c r="J38" s="47"/>
      <c r="K38" s="76"/>
      <c r="Q38" s="17" t="s">
        <v>83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>
        <v>3</v>
      </c>
      <c r="C39" s="11"/>
      <c r="D39" s="96" t="s">
        <v>62</v>
      </c>
      <c r="E39" s="96" t="s">
        <v>78</v>
      </c>
      <c r="F39" s="96"/>
      <c r="G39" s="108" t="s">
        <v>90</v>
      </c>
      <c r="H39" s="48">
        <f>ROUND(P39,0)</f>
        <v>3233</v>
      </c>
      <c r="I39" s="47"/>
      <c r="J39" s="47"/>
      <c r="K39" s="76" t="s">
        <v>71</v>
      </c>
      <c r="L39" s="17">
        <v>3650</v>
      </c>
      <c r="M39" s="84">
        <v>0.38</v>
      </c>
      <c r="N39" s="17">
        <f>L39*(1-M39)</f>
        <v>2263</v>
      </c>
      <c r="O39" s="98">
        <v>0.3</v>
      </c>
      <c r="P39" s="95">
        <f>N39/(1-O39)</f>
        <v>3232.8571428571431</v>
      </c>
      <c r="Q39" s="109">
        <f>P39-N39</f>
        <v>969.85714285714312</v>
      </c>
      <c r="R39" s="17">
        <f>Q39*10</f>
        <v>9698.5714285714312</v>
      </c>
      <c r="T39" s="98">
        <f>1-P39/L39</f>
        <v>0.11428571428571421</v>
      </c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01" t="s">
        <v>76</v>
      </c>
      <c r="C40" s="11"/>
      <c r="D40" s="96" t="s">
        <v>72</v>
      </c>
      <c r="E40" s="96" t="s">
        <v>78</v>
      </c>
      <c r="F40" s="96"/>
      <c r="G40" s="108" t="s">
        <v>90</v>
      </c>
      <c r="H40" s="48">
        <f>ROUND(P40,0)</f>
        <v>28</v>
      </c>
      <c r="I40" s="47"/>
      <c r="J40" s="47"/>
      <c r="K40" s="76" t="s">
        <v>71</v>
      </c>
      <c r="L40" s="17">
        <v>32</v>
      </c>
      <c r="M40" s="84">
        <v>0.38</v>
      </c>
      <c r="N40" s="17">
        <f>L40*(1-M40)</f>
        <v>19.84</v>
      </c>
      <c r="O40" s="98">
        <v>0.3</v>
      </c>
      <c r="P40" s="95">
        <f>N40/(1-O40)</f>
        <v>28.342857142857145</v>
      </c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/>
      <c r="F41" s="96"/>
      <c r="G41" s="97"/>
      <c r="H41" s="48"/>
      <c r="I41" s="47"/>
      <c r="J41" s="47"/>
      <c r="K41" s="76"/>
      <c r="L41" s="104">
        <v>3650</v>
      </c>
      <c r="M41" s="106">
        <v>0.4</v>
      </c>
      <c r="N41" s="104">
        <f>L41*(1-M41)</f>
        <v>2190</v>
      </c>
      <c r="O41" s="107">
        <f>1-N41/P41</f>
        <v>0.29411764705882348</v>
      </c>
      <c r="P41" s="104">
        <f>P23*0.85</f>
        <v>3102.5</v>
      </c>
      <c r="Q41" s="105" t="s">
        <v>90</v>
      </c>
      <c r="R41" s="104" t="s">
        <v>89</v>
      </c>
      <c r="T41" s="107">
        <f>1-P41/P23</f>
        <v>0.15000000000000002</v>
      </c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T42" s="104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/>
      <c r="C43" s="11"/>
      <c r="D43" s="102" t="s">
        <v>96</v>
      </c>
      <c r="E43" s="96"/>
      <c r="F43" s="96"/>
      <c r="G43" s="97"/>
      <c r="H43" s="48"/>
      <c r="I43" s="47"/>
      <c r="J43" s="47"/>
      <c r="K43" s="76"/>
      <c r="Q43" s="17" t="s">
        <v>84</v>
      </c>
      <c r="T43" s="104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>
        <v>4</v>
      </c>
      <c r="C44" s="11"/>
      <c r="D44" s="96" t="s">
        <v>62</v>
      </c>
      <c r="E44" s="96" t="s">
        <v>78</v>
      </c>
      <c r="F44" s="96"/>
      <c r="G44" s="108" t="s">
        <v>94</v>
      </c>
      <c r="H44" s="48">
        <f>ROUND(P44,0)</f>
        <v>3042</v>
      </c>
      <c r="I44" s="47"/>
      <c r="J44" s="47"/>
      <c r="K44" s="76" t="s">
        <v>71</v>
      </c>
      <c r="L44" s="17">
        <v>3650</v>
      </c>
      <c r="M44" s="84">
        <v>0.4</v>
      </c>
      <c r="N44" s="17">
        <f>L44*(1-M44)</f>
        <v>2190</v>
      </c>
      <c r="O44" s="98">
        <v>0.28000000000000003</v>
      </c>
      <c r="P44" s="95">
        <f>N44/(1-O44)</f>
        <v>3041.666666666667</v>
      </c>
      <c r="Q44" s="109">
        <f>P44-N44</f>
        <v>851.66666666666697</v>
      </c>
      <c r="R44" s="17">
        <f>Q44*20</f>
        <v>17033.333333333339</v>
      </c>
      <c r="T44" s="98">
        <f>1-P44/L44</f>
        <v>0.16666666666666663</v>
      </c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03" t="s">
        <v>93</v>
      </c>
      <c r="C45" s="11"/>
      <c r="D45" s="96" t="s">
        <v>72</v>
      </c>
      <c r="E45" s="96" t="s">
        <v>78</v>
      </c>
      <c r="F45" s="96"/>
      <c r="G45" s="108" t="s">
        <v>94</v>
      </c>
      <c r="H45" s="48">
        <f>ROUND(P45,0)</f>
        <v>28</v>
      </c>
      <c r="I45" s="47"/>
      <c r="J45" s="47"/>
      <c r="K45" s="76" t="s">
        <v>71</v>
      </c>
      <c r="L45" s="17">
        <v>32</v>
      </c>
      <c r="M45" s="84">
        <v>0.4</v>
      </c>
      <c r="N45" s="17">
        <f>L45*(1-M45)</f>
        <v>19.2</v>
      </c>
      <c r="O45" s="98">
        <v>0.31</v>
      </c>
      <c r="P45" s="95">
        <f>N45/(1-O45)</f>
        <v>27.826086956521742</v>
      </c>
      <c r="T45" s="104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/>
      <c r="C46" s="11"/>
      <c r="D46" s="96"/>
      <c r="E46" s="96"/>
      <c r="F46" s="96"/>
      <c r="G46" s="97"/>
      <c r="H46" s="48"/>
      <c r="I46" s="47"/>
      <c r="J46" s="47"/>
      <c r="K46" s="76"/>
      <c r="L46" s="104">
        <v>3650</v>
      </c>
      <c r="M46" s="106">
        <v>0.42</v>
      </c>
      <c r="N46" s="104">
        <f>L46*(1-M46)</f>
        <v>2117.0000000000005</v>
      </c>
      <c r="O46" s="107">
        <f>1-N46/P46</f>
        <v>0.2749999999999998</v>
      </c>
      <c r="P46" s="104">
        <f>P23*0.8</f>
        <v>2920</v>
      </c>
      <c r="Q46" s="105" t="s">
        <v>91</v>
      </c>
      <c r="R46" s="104" t="s">
        <v>89</v>
      </c>
      <c r="T46" s="107">
        <f>1-P46/P23</f>
        <v>0.19999999999999996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/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/>
      <c r="F48" s="96"/>
      <c r="G48" s="97"/>
      <c r="H48" s="48"/>
      <c r="I48" s="47"/>
      <c r="J48" s="47"/>
      <c r="K48" s="76"/>
      <c r="M48" s="84"/>
      <c r="O48" s="98"/>
      <c r="P48" s="95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ht="15.75" customHeight="1" thickBot="1">
      <c r="A49" s="17"/>
      <c r="B49" s="58"/>
      <c r="C49" s="59"/>
      <c r="D49" s="60"/>
      <c r="E49" s="61"/>
      <c r="F49" s="62"/>
      <c r="G49" s="62"/>
      <c r="H49" s="63"/>
      <c r="I49" s="64"/>
      <c r="J49" s="64"/>
      <c r="K49" s="77"/>
    </row>
    <row r="50" spans="1:250" ht="15.75" customHeight="1">
      <c r="A50" s="17"/>
      <c r="B50" s="11"/>
      <c r="C50" s="11"/>
      <c r="D50" s="12"/>
      <c r="E50" s="21"/>
      <c r="F50" s="11"/>
      <c r="G50" s="30" t="s">
        <v>4</v>
      </c>
      <c r="H50" s="48" t="s">
        <v>3</v>
      </c>
      <c r="I50" s="47"/>
      <c r="J50" s="47">
        <f>SUM(J22:J49)</f>
        <v>0</v>
      </c>
      <c r="K50" s="57"/>
    </row>
    <row r="51" spans="1:250" ht="15.75" customHeight="1">
      <c r="A51" s="17"/>
      <c r="B51" s="11"/>
      <c r="C51" s="11"/>
      <c r="D51" s="12"/>
      <c r="E51" s="41"/>
      <c r="F51" s="39"/>
      <c r="G51" s="40" t="s">
        <v>31</v>
      </c>
      <c r="H51" s="49" t="s">
        <v>3</v>
      </c>
      <c r="I51" s="50"/>
      <c r="J51" s="50">
        <v>0</v>
      </c>
      <c r="K51" s="55"/>
    </row>
    <row r="52" spans="1:250" ht="15.75" customHeight="1">
      <c r="A52" s="17"/>
      <c r="B52" s="11"/>
      <c r="C52" s="11"/>
      <c r="D52" s="12"/>
      <c r="E52" s="42"/>
      <c r="F52" s="43"/>
      <c r="G52" s="54" t="s">
        <v>35</v>
      </c>
      <c r="H52" s="51" t="s">
        <v>3</v>
      </c>
      <c r="I52" s="52"/>
      <c r="J52" s="52">
        <v>0</v>
      </c>
      <c r="K52" s="56"/>
    </row>
    <row r="53" spans="1:250" ht="15.75" customHeight="1" thickBot="1">
      <c r="A53" s="17"/>
      <c r="B53" s="59"/>
      <c r="C53" s="59"/>
      <c r="D53" s="58"/>
      <c r="E53" s="67"/>
      <c r="F53" s="68"/>
      <c r="G53" s="69" t="s">
        <v>32</v>
      </c>
      <c r="H53" s="70" t="s">
        <v>3</v>
      </c>
      <c r="I53" s="71"/>
      <c r="J53" s="71"/>
      <c r="K53" s="72"/>
    </row>
    <row r="54" spans="1:250" ht="15.75" customHeight="1">
      <c r="A54" s="17"/>
      <c r="B54" s="11"/>
      <c r="C54" s="11"/>
      <c r="D54" s="12"/>
      <c r="E54" s="21"/>
      <c r="F54" s="11"/>
      <c r="G54" s="29" t="s">
        <v>33</v>
      </c>
      <c r="H54" s="48" t="s">
        <v>3</v>
      </c>
      <c r="I54" s="47"/>
      <c r="J54" s="47">
        <f>SUM(J50:J53)</f>
        <v>0</v>
      </c>
      <c r="K54" s="57"/>
    </row>
    <row r="55" spans="1:250" ht="15.75" customHeight="1" thickBot="1">
      <c r="A55" s="17"/>
      <c r="B55" s="59"/>
      <c r="C55" s="59"/>
      <c r="D55" s="58"/>
      <c r="E55" s="61"/>
      <c r="F55" s="59"/>
      <c r="G55" s="65" t="s">
        <v>34</v>
      </c>
      <c r="H55" s="63" t="s">
        <v>3</v>
      </c>
      <c r="I55" s="64"/>
      <c r="J55" s="64">
        <f>0.196*J54</f>
        <v>0</v>
      </c>
      <c r="K55" s="66"/>
    </row>
    <row r="56" spans="1:250" ht="15.75" customHeight="1">
      <c r="A56" s="17"/>
      <c r="B56" s="11"/>
      <c r="C56" s="11"/>
      <c r="D56" s="12"/>
      <c r="E56" s="17"/>
      <c r="F56" s="11"/>
      <c r="G56" s="53" t="s">
        <v>4</v>
      </c>
      <c r="H56" s="48" t="s">
        <v>3</v>
      </c>
      <c r="I56" s="47"/>
      <c r="J56" s="48">
        <f>SUM(J54:J55)</f>
        <v>0</v>
      </c>
      <c r="K56" s="57"/>
    </row>
    <row r="57" spans="1:250" ht="15.75" customHeight="1">
      <c r="A57" s="17"/>
      <c r="B57" s="11"/>
      <c r="C57" s="11"/>
      <c r="D57" s="12"/>
      <c r="E57" s="17"/>
      <c r="F57" s="11"/>
      <c r="G57" s="53"/>
      <c r="H57" s="48"/>
      <c r="I57" s="47"/>
      <c r="J57" s="48"/>
      <c r="K57" s="57"/>
    </row>
    <row r="58" spans="1:250" s="17" customFormat="1" ht="15.75" customHeight="1">
      <c r="B58" s="26" t="s">
        <v>50</v>
      </c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B59" s="18" t="s">
        <v>36</v>
      </c>
      <c r="E59" s="11"/>
      <c r="F59" s="11"/>
      <c r="G59" s="13"/>
      <c r="H59" s="14"/>
      <c r="I59" s="11"/>
      <c r="J59" s="1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8"/>
      <c r="E60" s="11"/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B61" s="18"/>
      <c r="E61" s="11"/>
      <c r="F61" s="11"/>
      <c r="G61" s="13"/>
      <c r="H61" s="14"/>
      <c r="I61" s="11"/>
      <c r="J61" s="15"/>
      <c r="K61" s="16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B62" s="11"/>
      <c r="C62" s="11"/>
      <c r="D62" s="18"/>
      <c r="E62" s="11"/>
      <c r="F62" s="11"/>
      <c r="G62" s="13"/>
      <c r="H62" s="19"/>
      <c r="I62" s="11"/>
      <c r="J62" s="15"/>
      <c r="K62" s="16"/>
      <c r="L62" s="2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C63" s="11"/>
      <c r="D63" s="73" t="s">
        <v>37</v>
      </c>
      <c r="E63" s="11"/>
      <c r="F63" s="11"/>
      <c r="G63" s="13"/>
      <c r="H63" s="14"/>
      <c r="I63" s="11"/>
      <c r="J63" s="7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1"/>
      <c r="C64" s="11"/>
      <c r="D64" s="53" t="s">
        <v>38</v>
      </c>
      <c r="E64" s="18" t="s">
        <v>77</v>
      </c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D65" s="25" t="s">
        <v>45</v>
      </c>
      <c r="E65" s="17" t="s">
        <v>87</v>
      </c>
      <c r="K65" s="21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D66" s="25"/>
      <c r="E66" s="87" t="s">
        <v>86</v>
      </c>
      <c r="K66" s="21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D67" s="25" t="s">
        <v>46</v>
      </c>
      <c r="E67" s="17" t="s">
        <v>39</v>
      </c>
      <c r="K67" s="21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D68" s="25" t="s">
        <v>49</v>
      </c>
      <c r="E68" s="22" t="s">
        <v>40</v>
      </c>
      <c r="K68" s="21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D69" s="25" t="s">
        <v>47</v>
      </c>
      <c r="E69" s="17" t="s">
        <v>41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11"/>
      <c r="C70" s="11"/>
      <c r="D70" s="53" t="s">
        <v>48</v>
      </c>
      <c r="E70" s="11" t="s">
        <v>42</v>
      </c>
      <c r="F70" s="11"/>
      <c r="G70" s="13"/>
      <c r="H70" s="14"/>
      <c r="I70" s="11"/>
      <c r="J70" s="15"/>
      <c r="K70" s="16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/>
      <c r="C71" s="11"/>
      <c r="D71" s="12"/>
      <c r="E71" s="11"/>
      <c r="F71" s="11"/>
      <c r="G71" s="13"/>
      <c r="H71" s="14"/>
      <c r="I71" s="11"/>
      <c r="J71" s="15"/>
      <c r="K71" s="1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43</v>
      </c>
      <c r="C72" s="11"/>
      <c r="D72" s="12"/>
      <c r="E72" s="11"/>
      <c r="F72" s="11"/>
      <c r="G72" s="13"/>
      <c r="H72" s="14"/>
      <c r="I72" s="11"/>
      <c r="J72" s="15"/>
      <c r="K72" s="1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B73" s="11"/>
      <c r="C73" s="11"/>
      <c r="D73" s="12"/>
      <c r="E73" s="11"/>
      <c r="F73" s="11"/>
      <c r="G73" s="13"/>
      <c r="H73" s="14"/>
      <c r="I73" s="11"/>
      <c r="J73" s="15"/>
      <c r="K73" s="16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12"/>
      <c r="E74" s="11"/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8"/>
      <c r="C75" s="8"/>
      <c r="D75" s="11"/>
      <c r="E75" s="11"/>
      <c r="F75" s="11"/>
      <c r="G75" s="23"/>
      <c r="H75" s="11"/>
      <c r="I75" s="11"/>
      <c r="J75" s="23"/>
      <c r="K75" s="2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14</v>
      </c>
      <c r="C76" s="11"/>
      <c r="D76" s="11"/>
      <c r="E76" s="11"/>
      <c r="F76" s="11"/>
      <c r="G76" s="23"/>
      <c r="H76" s="11"/>
      <c r="I76" s="11"/>
      <c r="J76" s="23"/>
      <c r="K76" s="23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 t="s">
        <v>44</v>
      </c>
      <c r="C77" s="8"/>
      <c r="D77" s="11"/>
      <c r="E77" s="11"/>
      <c r="F77" s="11"/>
      <c r="G77" s="23"/>
      <c r="H77" s="11"/>
      <c r="I77" s="11"/>
      <c r="J77" s="23"/>
      <c r="K77" s="23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ht="15.75" customHeight="1">
      <c r="B78" s="8"/>
      <c r="C78" s="8"/>
      <c r="D78" s="5"/>
      <c r="E78" s="6"/>
      <c r="F78" s="6"/>
      <c r="G78" s="7"/>
      <c r="H78" s="6"/>
      <c r="I78" s="6"/>
      <c r="J78" s="7"/>
      <c r="K78" s="7"/>
    </row>
    <row r="79" spans="2:250" ht="15.75" customHeight="1">
      <c r="B79" s="8"/>
      <c r="C79" s="8"/>
      <c r="D79" s="5"/>
      <c r="E79" s="6"/>
      <c r="F79" s="6"/>
      <c r="G79" s="7"/>
      <c r="H79" s="6"/>
      <c r="I79" s="6"/>
      <c r="J79" s="7"/>
      <c r="K79" s="7"/>
    </row>
    <row r="80" spans="2:250" ht="15.75" customHeight="1">
      <c r="B80" s="2"/>
      <c r="C80" s="2"/>
      <c r="D80" s="2"/>
      <c r="E80" s="2"/>
      <c r="F80" s="2"/>
      <c r="G80" s="7"/>
      <c r="H80" s="2"/>
      <c r="I80" s="2"/>
      <c r="J80" s="2"/>
      <c r="K80" s="2"/>
    </row>
    <row r="81" spans="2:11" ht="15.75" customHeight="1">
      <c r="B81" s="2"/>
      <c r="C81" s="2"/>
      <c r="D81" s="2"/>
      <c r="E81" s="2"/>
      <c r="F81" s="2"/>
      <c r="G81" s="7"/>
      <c r="H81" s="2"/>
      <c r="I81" s="2"/>
      <c r="J81" s="2"/>
      <c r="K81" s="2"/>
    </row>
    <row r="82" spans="2:11" ht="15.75" customHeight="1">
      <c r="B82" s="2"/>
      <c r="C82" s="2"/>
      <c r="D82" s="2"/>
      <c r="E82" s="2"/>
      <c r="F82" s="2"/>
      <c r="G82" s="7"/>
      <c r="H82" s="2"/>
      <c r="I82" s="2"/>
      <c r="J82" s="2"/>
      <c r="K82" s="2"/>
    </row>
    <row r="83" spans="2:11" ht="15.75" customHeight="1"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2:11" ht="15.75" customHeight="1">
      <c r="B84" s="2"/>
      <c r="C84" s="2"/>
      <c r="D84" s="2"/>
      <c r="E84" s="2"/>
      <c r="F84" s="2"/>
      <c r="G84" s="2"/>
      <c r="H84" s="2"/>
      <c r="I84" s="2"/>
      <c r="J84" s="2"/>
      <c r="K84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5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2012-11-30T13:03:30Z</cp:lastPrinted>
  <dcterms:created xsi:type="dcterms:W3CDTF">2000-06-29T05:08:18Z</dcterms:created>
  <dcterms:modified xsi:type="dcterms:W3CDTF">2013-02-05T10:44:33Z</dcterms:modified>
</cp:coreProperties>
</file>