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H41" i="1" l="1"/>
  <c r="H38" i="1"/>
  <c r="H35" i="1"/>
  <c r="H32" i="1"/>
  <c r="H23" i="1"/>
  <c r="N47" i="1"/>
  <c r="P47" i="1" s="1"/>
  <c r="N44" i="1"/>
  <c r="P44" i="1" s="1"/>
  <c r="N41" i="1"/>
  <c r="P41" i="1" s="1"/>
  <c r="N38" i="1"/>
  <c r="P38" i="1" s="1"/>
  <c r="N35" i="1"/>
  <c r="P35" i="1" s="1"/>
  <c r="N32" i="1"/>
  <c r="P32" i="1" s="1"/>
  <c r="L47" i="1"/>
  <c r="L44" i="1"/>
  <c r="L41" i="1"/>
  <c r="L38" i="1"/>
  <c r="L35" i="1"/>
  <c r="L32" i="1"/>
  <c r="L23" i="1"/>
  <c r="J47" i="1" l="1"/>
  <c r="J44" i="1"/>
  <c r="J41" i="1"/>
  <c r="J38" i="1" l="1"/>
  <c r="J35" i="1"/>
  <c r="J32" i="1"/>
  <c r="J52" i="1" l="1"/>
  <c r="J50" i="1"/>
  <c r="N23" i="1" l="1"/>
  <c r="P23" i="1" s="1"/>
  <c r="J23" i="1" l="1"/>
  <c r="J56" i="1" s="1"/>
  <c r="J60" i="1" s="1"/>
  <c r="J61" i="1" l="1"/>
  <c r="J62" i="1" s="1"/>
</calcChain>
</file>

<file path=xl/sharedStrings.xml><?xml version="1.0" encoding="utf-8"?>
<sst xmlns="http://schemas.openxmlformats.org/spreadsheetml/2006/main" count="124" uniqueCount="86">
  <si>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</si>
  <si>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</si>
  <si>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</si>
  <si>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</si>
  <si>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</si>
  <si>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</si>
  <si>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</si>
  <si>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</si>
  <si>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</si>
  <si>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</si>
  <si>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</si>
  <si>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</si>
  <si>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</si>
  <si>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</si>
  <si>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</si>
  <si>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</si>
  <si>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</si>
  <si>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</si>
  <si>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</si>
  <si>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</si>
  <si>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</si>
  <si>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</si>
  <si>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</si>
  <si>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</si>
  <si>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</si>
  <si>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</si>
  <si>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</si>
  <si>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</si>
  <si>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</si>
  <si>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</si>
  <si>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</si>
  <si>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</si>
  <si>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</si>
  <si>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</si>
  <si>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</si>
  <si>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</si>
  <si>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</si>
  <si>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</si>
  <si>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</si>
  <si>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</si>
  <si>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</si>
  <si>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</si>
  <si>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</si>
  <si>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</si>
  <si>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</si>
  <si>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</si>
  <si>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</si>
  <si>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</si>
  <si>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</si>
  <si>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</si>
  <si>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</si>
  <si>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</si>
  <si>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Franck Wittemberg</t>
  </si>
  <si>
    <t>avenue bellerive des moines</t>
  </si>
  <si>
    <t>33530 Bassens</t>
  </si>
  <si>
    <t xml:space="preserve">f.wittemberg@saipol.fr </t>
  </si>
  <si>
    <t xml:space="preserve">SAIPOL </t>
  </si>
  <si>
    <t xml:space="preserve">05 57 80 87 50 poste 38 16 </t>
  </si>
  <si>
    <t>521 501-35112</t>
  </si>
  <si>
    <t>Capteur thermique massique SS20.500</t>
  </si>
  <si>
    <t>Longueur de sonde : 350mm</t>
  </si>
  <si>
    <t>Calibration: standard +-3%</t>
  </si>
  <si>
    <t>Modèle ATEX zone 2</t>
  </si>
  <si>
    <t>Connecteur et câble 5 mètres</t>
  </si>
  <si>
    <t>517 206</t>
  </si>
  <si>
    <t>Raccord de passage laiton G1/2</t>
  </si>
  <si>
    <t>Gamme de mesure : 0-35 Nm/s</t>
  </si>
  <si>
    <t>Livré Bassens</t>
  </si>
  <si>
    <t>A2012RH435</t>
  </si>
  <si>
    <t>+33 9 70 61 16 19</t>
  </si>
  <si>
    <t>3</t>
  </si>
  <si>
    <t>521 501-95112</t>
  </si>
  <si>
    <t>dito</t>
  </si>
  <si>
    <t>Longueur de sonde : 500mm</t>
  </si>
  <si>
    <t>Gamme de température: -40°c à +85°c</t>
  </si>
  <si>
    <t>2 sorties 4-20mA/0-10V pour mesure vitesse et Temp.</t>
  </si>
  <si>
    <t>Alimentation: 24Vdc</t>
  </si>
  <si>
    <t>30% à la commande, le reste 30 jours net</t>
  </si>
  <si>
    <t>Application: Air, Diamètre : 500 à 750mm,  Plage : 12 à 28Nm/s, pression : atmos, temp: ambiante</t>
  </si>
  <si>
    <t>Diam : 550m</t>
  </si>
  <si>
    <t>Diam : 500m</t>
  </si>
  <si>
    <t>Diam : 750m</t>
  </si>
  <si>
    <t>Diam : 350m</t>
  </si>
  <si>
    <t>Diam : 600m</t>
  </si>
  <si>
    <t>Stock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</si>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</sst>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wittemberg@saipol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zoomScaleNormal="100" workbookViewId="0">
      <selection activeCell="H2" sqref="H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85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/>
      <c r="F8" s="21"/>
      <c r="G8" s="21"/>
      <c r="H8" s="30" t="s">
        <v>1</v>
      </c>
      <c r="I8" s="17"/>
      <c r="J8" s="74">
        <v>41250</v>
      </c>
      <c r="K8" s="21"/>
      <c r="M8" s="89"/>
    </row>
    <row r="9" spans="1:250" ht="15.75" customHeight="1">
      <c r="A9" s="17"/>
      <c r="B9" s="21"/>
      <c r="C9" s="21"/>
      <c r="D9" s="96" t="s">
        <v>53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52</v>
      </c>
      <c r="E12" s="8"/>
      <c r="F12" s="21"/>
      <c r="G12" s="17"/>
      <c r="H12" s="20" t="s">
        <v>28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69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4</v>
      </c>
      <c r="H23" s="48">
        <f>ROUND(P23,0)</f>
        <v>899</v>
      </c>
      <c r="I23" s="47"/>
      <c r="J23" s="47">
        <f>G23*H23</f>
        <v>3596</v>
      </c>
      <c r="K23" s="76" t="s">
        <v>70</v>
      </c>
      <c r="L23" s="48">
        <f>640+42+290</f>
        <v>972</v>
      </c>
      <c r="M23" s="84">
        <v>0.38</v>
      </c>
      <c r="N23" s="17">
        <f>L23*(1-M23)</f>
        <v>602.64</v>
      </c>
      <c r="O23" s="98">
        <v>0.33</v>
      </c>
      <c r="P23" s="95">
        <f>N23/(1-O23)</f>
        <v>899.46268656716427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 t="s">
        <v>80</v>
      </c>
      <c r="E24" s="96" t="s">
        <v>60</v>
      </c>
      <c r="F24" s="96"/>
      <c r="G24" s="97"/>
      <c r="H24" s="48"/>
      <c r="I24" s="47"/>
      <c r="J24" s="47"/>
      <c r="K24" s="76"/>
      <c r="L24" s="48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L25" s="48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L26" s="48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74</v>
      </c>
      <c r="F27" s="96"/>
      <c r="G27" s="97"/>
      <c r="H27" s="48"/>
      <c r="I27" s="47"/>
      <c r="J27" s="47"/>
      <c r="K27" s="76"/>
      <c r="L27" s="48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L28" s="48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L29" s="48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62</v>
      </c>
      <c r="F30" s="96"/>
      <c r="G30" s="97"/>
      <c r="H30" s="48"/>
      <c r="I30" s="47"/>
      <c r="J30" s="47"/>
      <c r="K30" s="76"/>
      <c r="L30" s="48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L31" s="48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72</v>
      </c>
      <c r="F32" s="96"/>
      <c r="G32" s="97">
        <v>8</v>
      </c>
      <c r="H32" s="48">
        <f>ROUND(P32,0)</f>
        <v>1031</v>
      </c>
      <c r="I32" s="47"/>
      <c r="J32" s="47">
        <f>G32*H32</f>
        <v>8248</v>
      </c>
      <c r="K32" s="76" t="s">
        <v>70</v>
      </c>
      <c r="L32" s="48">
        <f>640+142+42+290</f>
        <v>1114</v>
      </c>
      <c r="M32" s="84">
        <v>0.38</v>
      </c>
      <c r="N32" s="17">
        <f>L32*(1-M32)</f>
        <v>690.68</v>
      </c>
      <c r="O32" s="98">
        <v>0.33</v>
      </c>
      <c r="P32" s="95">
        <f>N32/(1-O32)</f>
        <v>1030.8656716417911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 t="s">
        <v>79</v>
      </c>
      <c r="E33" s="96" t="s">
        <v>73</v>
      </c>
      <c r="F33" s="96"/>
      <c r="G33" s="97"/>
      <c r="H33" s="48"/>
      <c r="I33" s="47"/>
      <c r="J33" s="47"/>
      <c r="K33" s="76"/>
      <c r="L33" s="48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L34" s="48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3</v>
      </c>
      <c r="C35" s="11"/>
      <c r="D35" s="96" t="s">
        <v>71</v>
      </c>
      <c r="E35" s="96" t="s">
        <v>72</v>
      </c>
      <c r="F35" s="96"/>
      <c r="G35" s="97">
        <v>1</v>
      </c>
      <c r="H35" s="48">
        <f>ROUND(P35,0)</f>
        <v>1031</v>
      </c>
      <c r="I35" s="47"/>
      <c r="J35" s="47">
        <f>G35*H35</f>
        <v>1031</v>
      </c>
      <c r="K35" s="76" t="s">
        <v>70</v>
      </c>
      <c r="L35" s="48">
        <f>640+142+42+290</f>
        <v>1114</v>
      </c>
      <c r="M35" s="84">
        <v>0.38</v>
      </c>
      <c r="N35" s="17">
        <f>L35*(1-M35)</f>
        <v>690.68</v>
      </c>
      <c r="O35" s="98">
        <v>0.33</v>
      </c>
      <c r="P35" s="95">
        <f>N35/(1-O35)</f>
        <v>1030.8656716417911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 t="s">
        <v>81</v>
      </c>
      <c r="E36" s="96" t="s">
        <v>73</v>
      </c>
      <c r="F36" s="96"/>
      <c r="G36" s="97"/>
      <c r="H36" s="48"/>
      <c r="I36" s="47"/>
      <c r="J36" s="47"/>
      <c r="K36" s="76"/>
      <c r="L36" s="48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101"/>
      <c r="E37" s="96"/>
      <c r="F37" s="96"/>
      <c r="G37" s="97"/>
      <c r="H37" s="48"/>
      <c r="I37" s="47"/>
      <c r="J37" s="47"/>
      <c r="K37" s="76"/>
      <c r="L37" s="48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4</v>
      </c>
      <c r="C38" s="11"/>
      <c r="D38" s="96" t="s">
        <v>58</v>
      </c>
      <c r="E38" s="96" t="s">
        <v>72</v>
      </c>
      <c r="F38" s="96"/>
      <c r="G38" s="97">
        <v>1</v>
      </c>
      <c r="H38" s="48">
        <f>ROUND(P38,0)</f>
        <v>899</v>
      </c>
      <c r="I38" s="47"/>
      <c r="J38" s="47">
        <f>G38*H38</f>
        <v>899</v>
      </c>
      <c r="K38" s="76" t="s">
        <v>70</v>
      </c>
      <c r="L38" s="48">
        <f>640+42+290</f>
        <v>972</v>
      </c>
      <c r="M38" s="84">
        <v>0.38</v>
      </c>
      <c r="N38" s="17">
        <f>L38*(1-M38)</f>
        <v>602.64</v>
      </c>
      <c r="O38" s="98">
        <v>0.33</v>
      </c>
      <c r="P38" s="95">
        <f>N38/(1-O38)</f>
        <v>899.46268656716427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 t="s">
        <v>82</v>
      </c>
      <c r="E39" s="96" t="s">
        <v>60</v>
      </c>
      <c r="F39" s="96"/>
      <c r="G39" s="97"/>
      <c r="H39" s="48"/>
      <c r="I39" s="47"/>
      <c r="J39" s="47"/>
      <c r="K39" s="76"/>
      <c r="L39" s="48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101"/>
      <c r="E40" s="96"/>
      <c r="F40" s="96"/>
      <c r="G40" s="97"/>
      <c r="H40" s="48"/>
      <c r="I40" s="47"/>
      <c r="J40" s="47"/>
      <c r="K40" s="76"/>
      <c r="L40" s="48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5</v>
      </c>
      <c r="C41" s="11"/>
      <c r="D41" s="96" t="s">
        <v>71</v>
      </c>
      <c r="E41" s="96" t="s">
        <v>72</v>
      </c>
      <c r="F41" s="96"/>
      <c r="G41" s="97">
        <v>3</v>
      </c>
      <c r="H41" s="48">
        <f>ROUND(P41,0)</f>
        <v>1031</v>
      </c>
      <c r="I41" s="47"/>
      <c r="J41" s="47">
        <f>G41*H41</f>
        <v>3093</v>
      </c>
      <c r="K41" s="76" t="s">
        <v>70</v>
      </c>
      <c r="L41" s="48">
        <f>640+142+42+290</f>
        <v>1114</v>
      </c>
      <c r="M41" s="84">
        <v>0.38</v>
      </c>
      <c r="N41" s="17">
        <f>L41*(1-M41)</f>
        <v>690.68</v>
      </c>
      <c r="O41" s="98">
        <v>0.33</v>
      </c>
      <c r="P41" s="95">
        <f>N41/(1-O41)</f>
        <v>1030.8656716417911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 t="s">
        <v>83</v>
      </c>
      <c r="E42" s="96" t="s">
        <v>73</v>
      </c>
      <c r="F42" s="96"/>
      <c r="G42" s="97"/>
      <c r="H42" s="48"/>
      <c r="I42" s="47"/>
      <c r="J42" s="47"/>
      <c r="K42" s="76"/>
      <c r="L42" s="48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101"/>
      <c r="E43" s="96"/>
      <c r="F43" s="96"/>
      <c r="G43" s="97"/>
      <c r="H43" s="48"/>
      <c r="I43" s="47"/>
      <c r="J43" s="47"/>
      <c r="K43" s="76"/>
      <c r="L43" s="48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6</v>
      </c>
      <c r="C44" s="11"/>
      <c r="D44" s="96" t="s">
        <v>58</v>
      </c>
      <c r="E44" s="96" t="s">
        <v>72</v>
      </c>
      <c r="F44" s="96"/>
      <c r="G44" s="97">
        <v>1</v>
      </c>
      <c r="H44" s="48">
        <v>899</v>
      </c>
      <c r="I44" s="47"/>
      <c r="J44" s="47">
        <f>G44*H44</f>
        <v>899</v>
      </c>
      <c r="K44" s="76" t="s">
        <v>70</v>
      </c>
      <c r="L44" s="48">
        <f>640+42+290</f>
        <v>972</v>
      </c>
      <c r="M44" s="84">
        <v>0.38</v>
      </c>
      <c r="N44" s="17">
        <f>L44*(1-M44)</f>
        <v>602.64</v>
      </c>
      <c r="O44" s="98">
        <v>0.33</v>
      </c>
      <c r="P44" s="95">
        <f>N44/(1-O44)</f>
        <v>899.46268656716427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84</v>
      </c>
      <c r="E45" s="96" t="s">
        <v>60</v>
      </c>
      <c r="F45" s="96"/>
      <c r="G45" s="97"/>
      <c r="H45" s="48"/>
      <c r="I45" s="47"/>
      <c r="J45" s="47"/>
      <c r="K45" s="76"/>
      <c r="L45" s="48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1"/>
      <c r="E46" s="96"/>
      <c r="F46" s="96"/>
      <c r="G46" s="97"/>
      <c r="H46" s="48"/>
      <c r="I46" s="47"/>
      <c r="J46" s="47"/>
      <c r="K46" s="76"/>
      <c r="L46" s="48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7</v>
      </c>
      <c r="C47" s="11"/>
      <c r="D47" s="96" t="s">
        <v>71</v>
      </c>
      <c r="E47" s="96" t="s">
        <v>72</v>
      </c>
      <c r="F47" s="96"/>
      <c r="G47" s="97">
        <v>1</v>
      </c>
      <c r="H47" s="48">
        <v>1031</v>
      </c>
      <c r="I47" s="47"/>
      <c r="J47" s="47">
        <f>G47*H47</f>
        <v>1031</v>
      </c>
      <c r="K47" s="76" t="s">
        <v>70</v>
      </c>
      <c r="L47" s="48">
        <f>640+142+42+290</f>
        <v>1114</v>
      </c>
      <c r="M47" s="84">
        <v>0.38</v>
      </c>
      <c r="N47" s="17">
        <f>L47*(1-M47)</f>
        <v>690.68</v>
      </c>
      <c r="O47" s="98">
        <v>0.33</v>
      </c>
      <c r="P47" s="95">
        <f>N47/(1-O47)</f>
        <v>1030.8656716417911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84</v>
      </c>
      <c r="E48" s="96" t="s">
        <v>73</v>
      </c>
      <c r="F48" s="96"/>
      <c r="G48" s="97"/>
      <c r="H48" s="48"/>
      <c r="I48" s="47"/>
      <c r="J48" s="47"/>
      <c r="K48" s="76"/>
      <c r="L48" s="48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101"/>
      <c r="E49" s="96"/>
      <c r="F49" s="96"/>
      <c r="G49" s="97"/>
      <c r="H49" s="48"/>
      <c r="I49" s="47"/>
      <c r="J49" s="47"/>
      <c r="K49" s="76"/>
      <c r="L49" s="48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>
        <v>8</v>
      </c>
      <c r="C50" s="11"/>
      <c r="D50" s="99">
        <v>523565</v>
      </c>
      <c r="E50" s="96" t="s">
        <v>63</v>
      </c>
      <c r="F50" s="96"/>
      <c r="G50" s="97">
        <v>19</v>
      </c>
      <c r="H50" s="48">
        <v>38</v>
      </c>
      <c r="I50" s="47"/>
      <c r="J50" s="47">
        <f>G50*H50</f>
        <v>722</v>
      </c>
      <c r="K50" s="76" t="s">
        <v>70</v>
      </c>
      <c r="L50" s="48">
        <v>38</v>
      </c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L51" s="48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>
        <v>9</v>
      </c>
      <c r="C52" s="11"/>
      <c r="D52" s="100" t="s">
        <v>64</v>
      </c>
      <c r="E52" s="96" t="s">
        <v>65</v>
      </c>
      <c r="F52" s="96"/>
      <c r="G52" s="97">
        <v>19</v>
      </c>
      <c r="H52" s="48">
        <v>31</v>
      </c>
      <c r="I52" s="47"/>
      <c r="J52" s="47">
        <f>G52*H52</f>
        <v>589</v>
      </c>
      <c r="K52" s="76" t="s">
        <v>70</v>
      </c>
      <c r="L52" s="48">
        <v>31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 t="s">
        <v>78</v>
      </c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20108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32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36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33</v>
      </c>
      <c r="H59" s="70" t="s">
        <v>3</v>
      </c>
      <c r="I59" s="71"/>
      <c r="J59" s="71">
        <v>0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34</v>
      </c>
      <c r="H60" s="48" t="s">
        <v>3</v>
      </c>
      <c r="I60" s="47"/>
      <c r="J60" s="47">
        <f>SUM(J56:J59)</f>
        <v>20108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35</v>
      </c>
      <c r="H61" s="63" t="s">
        <v>3</v>
      </c>
      <c r="I61" s="64"/>
      <c r="J61" s="64">
        <f>0.196*J60</f>
        <v>3941.1680000000001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24049.168000000001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51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37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38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39</v>
      </c>
      <c r="E70" s="18" t="s">
        <v>67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46</v>
      </c>
      <c r="E71" s="87" t="s">
        <v>77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50</v>
      </c>
      <c r="E73" s="22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48</v>
      </c>
      <c r="E74" s="17" t="s">
        <v>42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49</v>
      </c>
      <c r="E75" s="11" t="s">
        <v>43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44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14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45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.wittemberg@saipol.fr"/>
  </hyperlinks>
  <printOptions horizontalCentered="1"/>
  <pageMargins left="0.33" right="0.27" top="0.32" bottom="0.33" header="0.24" footer="0.196850393700787"/>
  <pageSetup paperSize="9" scale="68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2012-12-06T16:52:28Z</cp:lastPrinted>
  <dcterms:created xsi:type="dcterms:W3CDTF">2000-06-29T05:08:18Z</dcterms:created>
  <dcterms:modified xsi:type="dcterms:W3CDTF">2012-12-07T14:07:08Z</dcterms:modified>
</cp:coreProperties>
</file>