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QUOTE!$A$1:$K$67</definedName>
  </definedNames>
  <calcPr calcId="145621"/>
</workbook>
</file>

<file path=xl/calcChain.xml><?xml version="1.0" encoding="utf-8"?>
<calcChain xmlns="http://schemas.openxmlformats.org/spreadsheetml/2006/main">
  <c r="N34" i="1" l="1"/>
  <c r="L23" i="1"/>
  <c r="J34" i="1" l="1"/>
  <c r="L37" i="1"/>
  <c r="N37" i="1" s="1"/>
  <c r="P37" i="1" s="1"/>
  <c r="P34" i="1" l="1"/>
  <c r="Q34" i="1" s="1"/>
  <c r="N23" i="1"/>
  <c r="P23" i="1" s="1"/>
  <c r="J23" i="1" l="1"/>
  <c r="J41" i="1" s="1"/>
  <c r="J45" i="1" s="1"/>
  <c r="J46" i="1" l="1"/>
  <c r="J47" i="1" s="1"/>
</calcChain>
</file>

<file path=xl/sharedStrings.xml><?xml version="1.0" encoding="utf-8"?>
<sst xmlns="http://schemas.openxmlformats.org/spreadsheetml/2006/main" count="97" uniqueCount="82">
  <si>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</si>
  <si>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</si>
  <si>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</si>
  <si>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</si>
  <si>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</si>
  <si>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</si>
  <si>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</si>
  <si>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</si>
  <si>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</si>
  <si>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</si>
  <si>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</si>
  <si>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</si>
  <si>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</si>
  <si>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</si>
  <si>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</si>
  <si>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</si>
  <si>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</si>
  <si>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</si>
  <si>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</si>
  <si>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</si>
  <si>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</si>
  <si>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</si>
  <si>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</si>
  <si>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</si>
  <si>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</si>
  <si>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</si>
  <si>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</si>
  <si>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</si>
  <si>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</si>
  <si>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</si>
  <si>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</si>
  <si>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</si>
  <si>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</si>
  <si>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</si>
  <si>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</si>
  <si>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</si>
  <si>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</si>
  <si>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</si>
  <si>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</si>
  <si>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</si>
  <si>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</si>
  <si>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</si>
  <si>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</si>
  <si>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</si>
  <si>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</si>
  <si>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</si>
  <si>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</si>
  <si>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</si>
  <si>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</si>
  <si>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</si>
  <si>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</si>
  <si>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</si>
  <si>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</si>
  <si>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</si>
  <si>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</si>
  <si>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Débitmètre électromagnétique type F5</t>
  </si>
  <si>
    <t>Joint: EPDM</t>
  </si>
  <si>
    <t>Protection : IP67</t>
  </si>
  <si>
    <t>Alimentation : 230Vac</t>
  </si>
  <si>
    <t>Version déportée</t>
  </si>
  <si>
    <t>Avec afficheur</t>
  </si>
  <si>
    <t>Tube de mesure: Oxyde de zirconium</t>
  </si>
  <si>
    <t>Electrodes: Platine</t>
  </si>
  <si>
    <t>Connexion : G1/2 inox</t>
  </si>
  <si>
    <t>Offre Maren 2012-2634</t>
  </si>
  <si>
    <t>INNOV'FORMATION</t>
  </si>
  <si>
    <t>8, rue Gustave Eiffel</t>
  </si>
  <si>
    <t>ZI le Clos Dupuy</t>
  </si>
  <si>
    <t>37420 Avoine</t>
  </si>
  <si>
    <t>A2012RH387</t>
  </si>
  <si>
    <t>Gilles SEVELIN</t>
  </si>
  <si>
    <t>Portable : 07 86 18 35 13</t>
  </si>
  <si>
    <t>Courriel : gilles.sevelin@orange.fr</t>
  </si>
  <si>
    <t>MAG5614-0FA02-0CB0</t>
  </si>
  <si>
    <t>Champs continu</t>
  </si>
  <si>
    <t>Diamètre nominale: 8mm</t>
  </si>
  <si>
    <t>application eau 700l/h</t>
  </si>
  <si>
    <t>MAG5040-1AB10-1AA0</t>
  </si>
  <si>
    <t>Convertisseur/Afficheur Magflux M1</t>
  </si>
  <si>
    <t>Sortie: 4-20mA et impulsions</t>
  </si>
  <si>
    <t>Version déportée avec 10 mètres de câble</t>
  </si>
  <si>
    <t>Livré à Avoine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</si>
</sst>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#,##0.00;[Red]#,##0.00"/>
    <numFmt numFmtId="171" formatCode="#,##0.00_ ;[Red]\-#,##0.00\ 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14" fontId="9" fillId="0" borderId="0" xfId="0" applyNumberFormat="1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171" fontId="9" fillId="0" borderId="0" xfId="0" applyNumberFormat="1" applyFont="1" applyAlignment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gilles.sevelin@orange.fr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4"/>
  <sheetViews>
    <sheetView tabSelected="1" zoomScaleNormal="100" workbookViewId="0">
      <selection activeCell="E62" sqref="E6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0" t="s">
        <v>20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1" t="s">
        <v>17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2" t="s">
        <v>19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65</v>
      </c>
      <c r="E8" s="8"/>
      <c r="F8" s="21"/>
      <c r="G8" s="21"/>
      <c r="H8" s="30" t="s">
        <v>1</v>
      </c>
      <c r="I8" s="17"/>
      <c r="J8" s="74">
        <v>41197</v>
      </c>
      <c r="K8" s="21"/>
      <c r="M8" s="89"/>
    </row>
    <row r="9" spans="1:250" ht="15.75" customHeight="1">
      <c r="A9" s="17"/>
      <c r="B9" s="21"/>
      <c r="C9" s="21"/>
      <c r="D9" s="96" t="s">
        <v>66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67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68</v>
      </c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70</v>
      </c>
      <c r="E12" s="8"/>
      <c r="F12" s="21"/>
      <c r="G12" s="17"/>
      <c r="H12" s="20" t="s">
        <v>30</v>
      </c>
      <c r="I12" s="20"/>
      <c r="J12" s="31" t="s">
        <v>69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71</v>
      </c>
      <c r="E13" s="8"/>
      <c r="F13" s="21"/>
      <c r="G13" s="17"/>
      <c r="H13" s="20" t="s">
        <v>31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72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/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  <c r="L19" s="17" t="s">
        <v>64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  <c r="L20" s="99">
        <v>41071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73</v>
      </c>
      <c r="E23" s="96" t="s">
        <v>55</v>
      </c>
      <c r="F23" s="96"/>
      <c r="G23" s="97">
        <v>1</v>
      </c>
      <c r="H23" s="48">
        <v>917</v>
      </c>
      <c r="I23" s="47"/>
      <c r="J23" s="47">
        <f>G23*H23</f>
        <v>917</v>
      </c>
      <c r="K23" s="76" t="s">
        <v>21</v>
      </c>
      <c r="L23" s="17">
        <f>1279</f>
        <v>1279</v>
      </c>
      <c r="M23" s="84">
        <v>0.56999999999999995</v>
      </c>
      <c r="N23" s="17">
        <f>L23*(1-M23)</f>
        <v>549.97</v>
      </c>
      <c r="O23" s="98">
        <v>0.4</v>
      </c>
      <c r="P23" s="95">
        <f>N23/(1-O23)</f>
        <v>916.61666666666679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59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74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61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62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75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 t="s">
        <v>63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37"/>
      <c r="E30" s="96" t="s">
        <v>56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37"/>
      <c r="E31" s="96" t="s">
        <v>57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37"/>
      <c r="E32" s="96" t="s">
        <v>76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37"/>
      <c r="E33" s="96"/>
      <c r="F33" s="96"/>
      <c r="G33" s="97"/>
      <c r="H33" s="48"/>
      <c r="I33" s="47"/>
      <c r="J33" s="47"/>
      <c r="K33" s="76"/>
      <c r="M33" s="84"/>
      <c r="O33" s="98"/>
      <c r="P33" s="95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>
        <v>2</v>
      </c>
      <c r="C34" s="11"/>
      <c r="D34" s="96" t="s">
        <v>77</v>
      </c>
      <c r="E34" s="96" t="s">
        <v>78</v>
      </c>
      <c r="F34" s="96"/>
      <c r="G34" s="97">
        <v>1</v>
      </c>
      <c r="H34" s="48">
        <v>593</v>
      </c>
      <c r="I34" s="47"/>
      <c r="J34" s="47">
        <f>G34*H34</f>
        <v>593</v>
      </c>
      <c r="K34" s="76" t="s">
        <v>21</v>
      </c>
      <c r="M34" s="84"/>
      <c r="N34" s="17">
        <f>306</f>
        <v>306</v>
      </c>
      <c r="O34" s="98">
        <v>0.4</v>
      </c>
      <c r="P34" s="95">
        <f>N34/(1-O34)</f>
        <v>510</v>
      </c>
      <c r="Q34" s="103">
        <f>P34+P37</f>
        <v>592.63166666666666</v>
      </c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 t="s">
        <v>58</v>
      </c>
      <c r="F35" s="96"/>
      <c r="G35" s="97"/>
      <c r="H35" s="48"/>
      <c r="I35" s="47"/>
      <c r="J35" s="47"/>
      <c r="K35" s="76"/>
      <c r="M35" s="84"/>
      <c r="O35" s="98"/>
      <c r="P35" s="95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 t="s">
        <v>79</v>
      </c>
      <c r="F36" s="96"/>
      <c r="G36" s="97"/>
      <c r="H36" s="48"/>
      <c r="I36" s="47"/>
      <c r="J36" s="47"/>
      <c r="K36" s="76"/>
      <c r="M36" s="84"/>
      <c r="O36" s="98"/>
      <c r="P36" s="95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96" t="s">
        <v>80</v>
      </c>
      <c r="F37" s="96"/>
      <c r="G37" s="97"/>
      <c r="H37" s="48"/>
      <c r="I37" s="47"/>
      <c r="J37" s="47"/>
      <c r="K37" s="76"/>
      <c r="L37" s="17">
        <f>10*11.53</f>
        <v>115.3</v>
      </c>
      <c r="M37" s="84">
        <v>0.56999999999999995</v>
      </c>
      <c r="N37" s="17">
        <f>L37*(1-M37)</f>
        <v>49.579000000000008</v>
      </c>
      <c r="O37" s="98">
        <v>0.4</v>
      </c>
      <c r="P37" s="95">
        <f>N37/(1-O37)</f>
        <v>82.631666666666689</v>
      </c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96" t="s">
        <v>60</v>
      </c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6"/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ht="15.75" customHeight="1" thickBot="1">
      <c r="A40" s="17"/>
      <c r="B40" s="58"/>
      <c r="C40" s="59"/>
      <c r="D40" s="60"/>
      <c r="E40" s="61"/>
      <c r="F40" s="62"/>
      <c r="G40" s="62"/>
      <c r="H40" s="63"/>
      <c r="I40" s="64"/>
      <c r="J40" s="64"/>
      <c r="K40" s="77"/>
    </row>
    <row r="41" spans="1:250" ht="15.75" customHeight="1">
      <c r="A41" s="17"/>
      <c r="B41" s="11"/>
      <c r="C41" s="11"/>
      <c r="D41" s="12"/>
      <c r="E41" s="21"/>
      <c r="F41" s="11"/>
      <c r="G41" s="30" t="s">
        <v>4</v>
      </c>
      <c r="H41" s="48" t="s">
        <v>3</v>
      </c>
      <c r="I41" s="47"/>
      <c r="J41" s="47">
        <f>SUM(J22:J40)</f>
        <v>1510</v>
      </c>
      <c r="K41" s="57"/>
    </row>
    <row r="42" spans="1:250" ht="15.75" customHeight="1">
      <c r="A42" s="17"/>
      <c r="B42" s="11"/>
      <c r="C42" s="11"/>
      <c r="D42" s="12"/>
      <c r="E42" s="41"/>
      <c r="F42" s="39"/>
      <c r="G42" s="40" t="s">
        <v>34</v>
      </c>
      <c r="H42" s="49" t="s">
        <v>3</v>
      </c>
      <c r="I42" s="50"/>
      <c r="J42" s="50">
        <v>0</v>
      </c>
      <c r="K42" s="55"/>
    </row>
    <row r="43" spans="1:250" ht="15.75" customHeight="1">
      <c r="A43" s="17"/>
      <c r="B43" s="11"/>
      <c r="C43" s="11"/>
      <c r="D43" s="12"/>
      <c r="E43" s="42"/>
      <c r="F43" s="43"/>
      <c r="G43" s="54" t="s">
        <v>38</v>
      </c>
      <c r="H43" s="51" t="s">
        <v>3</v>
      </c>
      <c r="I43" s="52"/>
      <c r="J43" s="52">
        <v>0</v>
      </c>
      <c r="K43" s="56"/>
    </row>
    <row r="44" spans="1:250" ht="15.75" customHeight="1" thickBot="1">
      <c r="A44" s="17"/>
      <c r="B44" s="59"/>
      <c r="C44" s="59"/>
      <c r="D44" s="58"/>
      <c r="E44" s="67"/>
      <c r="F44" s="68"/>
      <c r="G44" s="69" t="s">
        <v>35</v>
      </c>
      <c r="H44" s="70" t="s">
        <v>3</v>
      </c>
      <c r="I44" s="71"/>
      <c r="J44" s="71">
        <v>35</v>
      </c>
      <c r="K44" s="72"/>
    </row>
    <row r="45" spans="1:250" ht="15.75" customHeight="1">
      <c r="A45" s="17"/>
      <c r="B45" s="11"/>
      <c r="C45" s="11"/>
      <c r="D45" s="12"/>
      <c r="E45" s="21"/>
      <c r="F45" s="11"/>
      <c r="G45" s="29" t="s">
        <v>36</v>
      </c>
      <c r="H45" s="48" t="s">
        <v>3</v>
      </c>
      <c r="I45" s="47"/>
      <c r="J45" s="47">
        <f>SUM(J41:J44)</f>
        <v>1545</v>
      </c>
      <c r="K45" s="57"/>
    </row>
    <row r="46" spans="1:250" ht="15.75" customHeight="1" thickBot="1">
      <c r="A46" s="17"/>
      <c r="B46" s="59"/>
      <c r="C46" s="59"/>
      <c r="D46" s="58"/>
      <c r="E46" s="61"/>
      <c r="F46" s="59"/>
      <c r="G46" s="65" t="s">
        <v>37</v>
      </c>
      <c r="H46" s="63" t="s">
        <v>3</v>
      </c>
      <c r="I46" s="64"/>
      <c r="J46" s="64">
        <f>0.196*J45</f>
        <v>302.82</v>
      </c>
      <c r="K46" s="66"/>
    </row>
    <row r="47" spans="1:250" ht="15.75" customHeight="1">
      <c r="A47" s="17"/>
      <c r="B47" s="11"/>
      <c r="C47" s="11"/>
      <c r="D47" s="12"/>
      <c r="E47" s="17"/>
      <c r="F47" s="11"/>
      <c r="G47" s="53" t="s">
        <v>4</v>
      </c>
      <c r="H47" s="48" t="s">
        <v>3</v>
      </c>
      <c r="I47" s="47"/>
      <c r="J47" s="48">
        <f>SUM(J45:J46)</f>
        <v>1847.82</v>
      </c>
      <c r="K47" s="57"/>
    </row>
    <row r="48" spans="1:250" ht="15.75" customHeight="1">
      <c r="A48" s="17"/>
      <c r="B48" s="11"/>
      <c r="C48" s="11"/>
      <c r="D48" s="12"/>
      <c r="E48" s="17"/>
      <c r="F48" s="11"/>
      <c r="G48" s="53"/>
      <c r="H48" s="48"/>
      <c r="I48" s="47"/>
      <c r="J48" s="48"/>
      <c r="K48" s="57"/>
    </row>
    <row r="49" spans="2:250" s="17" customFormat="1" ht="15.75" customHeight="1">
      <c r="B49" s="26" t="s">
        <v>54</v>
      </c>
      <c r="C49" s="11"/>
      <c r="D49" s="12"/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8" t="s">
        <v>39</v>
      </c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8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8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18"/>
      <c r="E53" s="11"/>
      <c r="F53" s="11"/>
      <c r="G53" s="13"/>
      <c r="H53" s="19"/>
      <c r="I53" s="11"/>
      <c r="J53" s="15"/>
      <c r="K53" s="16"/>
      <c r="L53" s="2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C54" s="11"/>
      <c r="D54" s="73" t="s">
        <v>40</v>
      </c>
      <c r="E54" s="11"/>
      <c r="F54" s="11"/>
      <c r="G54" s="13"/>
      <c r="H54" s="14"/>
      <c r="I54" s="11"/>
      <c r="J54" s="7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53" t="s">
        <v>41</v>
      </c>
      <c r="E55" s="18" t="s">
        <v>81</v>
      </c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48</v>
      </c>
      <c r="E56" s="87" t="s">
        <v>52</v>
      </c>
      <c r="K56" s="21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D57" s="25" t="s">
        <v>49</v>
      </c>
      <c r="E57" s="17" t="s">
        <v>42</v>
      </c>
      <c r="K57" s="21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D58" s="25" t="s">
        <v>53</v>
      </c>
      <c r="E58" s="22" t="s">
        <v>43</v>
      </c>
      <c r="K58" s="21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D59" s="25" t="s">
        <v>50</v>
      </c>
      <c r="E59" s="17" t="s">
        <v>44</v>
      </c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53" t="s">
        <v>51</v>
      </c>
      <c r="E60" s="11" t="s">
        <v>45</v>
      </c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46</v>
      </c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8"/>
      <c r="C65" s="8"/>
      <c r="D65" s="11"/>
      <c r="E65" s="11"/>
      <c r="F65" s="11"/>
      <c r="G65" s="23"/>
      <c r="H65" s="11"/>
      <c r="I65" s="11"/>
      <c r="J65" s="23"/>
      <c r="K65" s="24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 t="s">
        <v>15</v>
      </c>
      <c r="C66" s="11"/>
      <c r="D66" s="11"/>
      <c r="E66" s="11"/>
      <c r="F66" s="11"/>
      <c r="G66" s="23"/>
      <c r="H66" s="11"/>
      <c r="I66" s="11"/>
      <c r="J66" s="23"/>
      <c r="K66" s="23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 t="s">
        <v>47</v>
      </c>
      <c r="C67" s="8"/>
      <c r="D67" s="11"/>
      <c r="E67" s="11"/>
      <c r="F67" s="11"/>
      <c r="G67" s="23"/>
      <c r="H67" s="11"/>
      <c r="I67" s="11"/>
      <c r="J67" s="23"/>
      <c r="K67" s="23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50" ht="15.75" customHeight="1">
      <c r="B69" s="8"/>
      <c r="C69" s="8"/>
      <c r="D69" s="5"/>
      <c r="E69" s="6"/>
      <c r="F69" s="6"/>
      <c r="G69" s="7"/>
      <c r="H69" s="6"/>
      <c r="I69" s="6"/>
      <c r="J69" s="7"/>
      <c r="K69" s="7"/>
    </row>
    <row r="70" spans="2:25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5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5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5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2:250" ht="15.75" customHeight="1">
      <c r="B74" s="2"/>
      <c r="C74" s="2"/>
      <c r="D74" s="2"/>
      <c r="E74" s="2"/>
      <c r="F74" s="2"/>
      <c r="G74" s="2"/>
      <c r="H74" s="2"/>
      <c r="I74" s="2"/>
      <c r="J74" s="2"/>
      <c r="K74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4" r:id="rId3" display="mailto:gilles.sevelin@orange.fr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2012-10-15T10:11:57Z</cp:lastPrinted>
  <dcterms:created xsi:type="dcterms:W3CDTF">2000-06-29T05:08:18Z</dcterms:created>
  <dcterms:modified xsi:type="dcterms:W3CDTF">2012-10-15T10:12:04Z</dcterms:modified>
</cp:coreProperties>
</file>