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N41" i="1" l="1"/>
  <c r="N39" i="1"/>
  <c r="P39" i="1" s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<sst xmlns="http://schemas.openxmlformats.org/spreadsheetml/2006/main" count="110" uniqueCount="94">
  <si>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</si>
  <si>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</si>
  <si>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</si>
  <si>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</si>
  <si>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</si>
  <si>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</si>
  <si>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</si>
  <si>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</si>
  <si>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</si>
  <si>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</si>
  <si>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</si>
  <si>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</si>
  <si>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</si>
  <si>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</si>
  <si>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</si>
  <si>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</si>
  <si>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</si>
  <si>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</si>
  <si>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</si>
  <si>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</si>
  <si>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</si>
  <si>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</si>
  <si>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</si>
  <si>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</si>
  <si>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</si>
  <si>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</si>
  <si>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</si>
  <si>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</si>
  <si>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</si>
  <si>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</si>
  <si>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</si>
  <si>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</si>
  <si>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</si>
  <si>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</si>
  <si>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</si>
  <si>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</si>
  <si>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</si>
  <si>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</si>
  <si>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</si>
  <si>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</si>
  <si>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</si>
  <si>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</si>
  <si>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</si>
  <si>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</si>
  <si>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</si>
  <si>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</si>
  <si>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</si>
  <si>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</si>
  <si>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</si>
  <si>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</si>
  <si>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</si>
  <si>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</si>
  <si>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</si>
  <si>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</si>
  <si>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</si>
  <si>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</si>
  <si>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</si>
  <si>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</si>
  <si>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</si>
  <si>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</si>
  <si>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Ex work Allemagne</t>
  </si>
  <si>
    <t>Diamètre interne entre 100 et 1500mm</t>
  </si>
  <si>
    <t>PN16</t>
  </si>
  <si>
    <t>Pression: PN16</t>
  </si>
  <si>
    <t>5-7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</si>
  <si>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</si>
  <si>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</si>
  <si>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</si>
  <si>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</si>
  <si>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</si>
  <si>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</si>
  <si>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A2012RH383</t>
  </si>
  <si>
    <t>SKI Quotation AN120697  D2012RH1080</t>
  </si>
  <si>
    <t>SDF-F-22-260,4mm-6,3mm-S-C-0-PN16-FP-DE0-0-?</t>
  </si>
  <si>
    <t>F</t>
  </si>
  <si>
    <t>Montage conduite : Bride DN32</t>
  </si>
  <si>
    <t>Diamètre interne: 260,4 mm ep: 6,3mm</t>
  </si>
  <si>
    <t>FP</t>
  </si>
  <si>
    <t>bride pour montage manifold 3 voies</t>
  </si>
  <si>
    <t>DE0</t>
  </si>
  <si>
    <t>Vanne 3 voies Manifold</t>
  </si>
  <si>
    <t>?</t>
  </si>
  <si>
    <t>Conduite horizontale ou verticale à définir</t>
  </si>
  <si>
    <t>Media :Gaz naturel; densité : 0,8168Kg/m3  12°C 108Kpas abs</t>
  </si>
  <si>
    <t>DP: 1,69 mbar à 2600Nm3/h</t>
  </si>
  <si>
    <t>Alternative avec sonde PT100</t>
  </si>
  <si>
    <t>SDF-F-22-260,4mm-6,3mm-S-C-0-PN16-FPK-DE0-T1/350-?</t>
  </si>
  <si>
    <t>dito</t>
  </si>
  <si>
    <t>FPK</t>
  </si>
  <si>
    <t>Bride pour montage manifold 3 voies tournée de 90°C</t>
  </si>
  <si>
    <t>PT100 integré 3 fils sans transmetteur</t>
  </si>
  <si>
    <t>T1/350</t>
  </si>
  <si>
    <t xml:space="preserve">Systec competitor : </t>
  </si>
  <si>
    <t>sans butée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</si>
</sst>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1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65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100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67</v>
      </c>
      <c r="F12" s="21"/>
      <c r="G12" s="17"/>
      <c r="H12" s="20" t="s">
        <v>31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41197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17" t="s">
        <v>55</v>
      </c>
      <c r="G23" s="99">
        <v>1</v>
      </c>
      <c r="H23" s="48">
        <v>1130</v>
      </c>
      <c r="I23" s="47"/>
      <c r="J23" s="47">
        <f>G23*H23</f>
        <v>1130</v>
      </c>
      <c r="K23" s="76" t="s">
        <v>64</v>
      </c>
      <c r="L23" s="17">
        <v>1641</v>
      </c>
      <c r="M23" s="84">
        <v>0.45</v>
      </c>
      <c r="N23" s="17">
        <f>L23*(1-M23)</f>
        <v>902.55000000000007</v>
      </c>
      <c r="O23" s="97">
        <v>0.2</v>
      </c>
      <c r="P23" s="95">
        <f>N23/(1-O23)</f>
        <v>1128.1875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74</v>
      </c>
      <c r="E24" s="17" t="s">
        <v>75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61</v>
      </c>
      <c r="G25" s="99"/>
      <c r="H25" s="48"/>
      <c r="I25" s="47"/>
      <c r="J25" s="47"/>
      <c r="K25" s="76"/>
      <c r="L25" s="17" t="s">
        <v>92</v>
      </c>
      <c r="N25" s="17">
        <v>1101.0999999999999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76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56</v>
      </c>
      <c r="E27" s="17" t="s">
        <v>58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57</v>
      </c>
      <c r="E28" s="17" t="s">
        <v>59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>
        <v>0</v>
      </c>
      <c r="E29" s="17" t="s">
        <v>93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62</v>
      </c>
      <c r="E30" s="17" t="s">
        <v>63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77</v>
      </c>
      <c r="E31" s="17" t="s">
        <v>78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80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81</v>
      </c>
      <c r="E33" s="17" t="s">
        <v>82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83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17" t="s">
        <v>84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D36" s="96"/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 t="s">
        <v>85</v>
      </c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17" t="s">
        <v>86</v>
      </c>
      <c r="E39" s="17" t="s">
        <v>87</v>
      </c>
      <c r="G39" s="99">
        <v>1</v>
      </c>
      <c r="H39" s="48">
        <v>1383</v>
      </c>
      <c r="I39" s="47"/>
      <c r="J39" s="47"/>
      <c r="K39" s="76" t="s">
        <v>64</v>
      </c>
      <c r="L39" s="17">
        <v>2011</v>
      </c>
      <c r="M39" s="84">
        <v>0.45</v>
      </c>
      <c r="N39" s="17">
        <f>L39*(1-M39)</f>
        <v>1106.0500000000002</v>
      </c>
      <c r="O39" s="97">
        <v>0.2</v>
      </c>
      <c r="P39" s="95">
        <f>N39/(1-O39)</f>
        <v>1382.5625000000002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 t="s">
        <v>88</v>
      </c>
      <c r="E40" s="17" t="s">
        <v>89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20" t="s">
        <v>91</v>
      </c>
      <c r="E41" s="17" t="s">
        <v>90</v>
      </c>
      <c r="G41" s="99"/>
      <c r="H41" s="48"/>
      <c r="I41" s="47"/>
      <c r="J41" s="47"/>
      <c r="K41" s="76"/>
      <c r="L41" s="17" t="s">
        <v>92</v>
      </c>
      <c r="N41" s="17">
        <f>1101.1+169.65</f>
        <v>1270.75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20"/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1130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35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39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36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37</v>
      </c>
      <c r="H49" s="48" t="s">
        <v>3</v>
      </c>
      <c r="I49" s="47"/>
      <c r="J49" s="47">
        <f>SUM(J45:J48)</f>
        <v>1130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38</v>
      </c>
      <c r="H50" s="63" t="s">
        <v>3</v>
      </c>
      <c r="I50" s="64"/>
      <c r="J50" s="64">
        <f>0.196*J49</f>
        <v>221.48000000000002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1351.48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40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41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42</v>
      </c>
      <c r="E59" s="18" t="s">
        <v>60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87" t="s">
        <v>20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17" t="s">
        <v>45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53</v>
      </c>
      <c r="E64" s="11" t="s">
        <v>46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16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48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2012-10-15T07:38:49Z</cp:lastPrinted>
  <dcterms:created xsi:type="dcterms:W3CDTF">2000-06-29T05:08:18Z</dcterms:created>
  <dcterms:modified xsi:type="dcterms:W3CDTF">2012-10-15T07:39:25Z</dcterms:modified>
</cp:coreProperties>
</file>