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P50" i="1" l="1"/>
  <c r="P51" i="1"/>
  <c r="P47" i="1"/>
  <c r="N33" i="1"/>
  <c r="N47" i="1"/>
  <c r="N50" i="1"/>
  <c r="N24" i="1"/>
  <c r="P38" i="1"/>
  <c r="N38" i="1"/>
  <c r="P24" i="1"/>
  <c r="N46" i="1"/>
  <c r="P46" i="1" s="1"/>
  <c r="N32" i="1"/>
  <c r="P32" i="1" s="1"/>
  <c r="N37" i="1"/>
  <c r="P37" i="1" s="1"/>
  <c r="P23" i="1"/>
  <c r="N23" i="1"/>
  <c r="J32" i="1" l="1"/>
  <c r="J46" i="1"/>
  <c r="J37" i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<sst xmlns="http://schemas.openxmlformats.org/spreadsheetml/2006/main" count="109" uniqueCount="87">
  <si>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</si>
  <si>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</si>
  <si>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</si>
  <si>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</si>
  <si>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</si>
  <si>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</si>
  <si>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</si>
  <si>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</si>
  <si>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</si>
  <si>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</si>
  <si>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</si>
  <si>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</si>
  <si>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</si>
  <si>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</si>
  <si>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</si>
  <si>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</si>
  <si>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</si>
  <si>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</si>
  <si>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</si>
  <si>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</si>
  <si>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</si>
  <si>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</si>
  <si>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</si>
  <si>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</si>
  <si>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</si>
  <si>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</si>
  <si>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</si>
  <si>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</si>
  <si>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</si>
  <si>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</si>
  <si>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</si>
  <si>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</si>
  <si>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</si>
  <si>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</si>
  <si>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</si>
  <si>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</si>
  <si>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</si>
  <si>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</si>
  <si>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</si>
  <si>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</si>
  <si>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</si>
  <si>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</si>
  <si>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</si>
  <si>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</si>
  <si>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</si>
  <si>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</si>
  <si>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</si>
  <si>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</si>
  <si>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</si>
  <si>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</si>
  <si>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</si>
  <si>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</si>
  <si>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</si>
  <si>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</si>
  <si>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A2012RH365</t>
  </si>
  <si>
    <t>BLEARD FRÉDÉRIC</t>
  </si>
  <si>
    <t xml:space="preserve">TEL:03.21.24.57.49 </t>
  </si>
  <si>
    <t>CD15</t>
  </si>
  <si>
    <t xml:space="preserve">62860 MARQUION </t>
  </si>
  <si>
    <t xml:space="preserve">www.hydromeca-group.eu </t>
  </si>
  <si>
    <t> HYDROMECA SA</t>
  </si>
  <si>
    <t xml:space="preserve">FAX:03.21.73.14.52 </t>
  </si>
  <si>
    <t xml:space="preserve">Mail:frederic.bleard@hydromeca.eu </t>
  </si>
  <si>
    <t>France</t>
  </si>
  <si>
    <t>CMS0050BSRN200000</t>
  </si>
  <si>
    <t>Débitmètre massique thermique CMS</t>
  </si>
  <si>
    <t>Gamme de mesure : 0,5 à 50 Nl/mn</t>
  </si>
  <si>
    <t>Avec afficheur intégré</t>
  </si>
  <si>
    <t>fonction débit instantané et totalisation</t>
  </si>
  <si>
    <t>Alimentation : 24Vdc</t>
  </si>
  <si>
    <t>Sortie : 4-20ma et impulsions</t>
  </si>
  <si>
    <t>Connexion: Rc1/4 femelle</t>
  </si>
  <si>
    <t>boitier : Inox</t>
  </si>
  <si>
    <t>Tenue en pression: jusqu'à 10 bars</t>
  </si>
  <si>
    <t>4</t>
  </si>
  <si>
    <t>MCF0080AGND010000</t>
  </si>
  <si>
    <t>Débitmètre massique thermique MCF</t>
  </si>
  <si>
    <t>Gamme de mesure : 2 à 200 Nl/mn</t>
  </si>
  <si>
    <t>Connexion: Gaz 1/4 femelle</t>
  </si>
  <si>
    <t>Boitier : Aluminium</t>
  </si>
  <si>
    <t>2, 3, 4</t>
  </si>
  <si>
    <t>PA5-4ISX5SK</t>
  </si>
  <si>
    <t>Câble 5 mètres et connecteur M12</t>
  </si>
  <si>
    <t>81446594-006</t>
  </si>
  <si>
    <t>Câble 5 mètres et connecteur</t>
  </si>
  <si>
    <t>Livré Marquion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</si>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</sst>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2" fillId="0" borderId="0" xfId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.21.24.57.49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ydromeca-group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topLeftCell="A4" zoomScaleNormal="100" workbookViewId="0">
      <selection activeCell="J48" sqref="J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 t="s">
        <v>86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96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3" t="s">
        <v>60</v>
      </c>
      <c r="E8" s="8"/>
      <c r="F8" s="21"/>
      <c r="G8" s="21"/>
      <c r="H8" s="30" t="s">
        <v>1</v>
      </c>
      <c r="I8" s="17"/>
      <c r="J8" s="74">
        <v>41185</v>
      </c>
      <c r="K8" s="21"/>
    </row>
    <row r="9" spans="1:250" ht="15.75" customHeight="1">
      <c r="A9" s="17"/>
      <c r="B9" s="21"/>
      <c r="C9" s="21"/>
      <c r="D9" s="93" t="s">
        <v>57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58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63</v>
      </c>
      <c r="E11" s="8"/>
      <c r="F11" s="21"/>
      <c r="G11" s="21"/>
      <c r="H11" s="20" t="s">
        <v>28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</row>
    <row r="13" spans="1:250" ht="15.75" customHeight="1">
      <c r="A13" s="17"/>
      <c r="B13" s="78" t="s">
        <v>8</v>
      </c>
      <c r="C13" s="21"/>
      <c r="D13" s="93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</row>
    <row r="14" spans="1:250" ht="15.75" customHeight="1">
      <c r="A14" s="17"/>
      <c r="B14" s="78" t="s">
        <v>7</v>
      </c>
      <c r="C14" s="21"/>
      <c r="D14" s="93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3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97"/>
    </row>
    <row r="16" spans="1:250" ht="15.75" customHeight="1">
      <c r="A16" s="17"/>
      <c r="B16" s="80" t="s">
        <v>11</v>
      </c>
      <c r="C16" s="17"/>
      <c r="D16" s="93" t="s">
        <v>59</v>
      </c>
      <c r="E16" s="8"/>
      <c r="F16" s="21"/>
      <c r="G16" s="17"/>
      <c r="H16" s="20" t="s">
        <v>9</v>
      </c>
      <c r="J16" s="90" t="s">
        <v>16</v>
      </c>
      <c r="K16" s="21"/>
    </row>
    <row r="17" spans="1:250" ht="15.75" customHeight="1">
      <c r="A17" s="17"/>
      <c r="B17" s="80"/>
      <c r="C17" s="17"/>
      <c r="D17" s="93"/>
      <c r="E17" s="21"/>
      <c r="F17" s="21"/>
      <c r="G17" s="17"/>
      <c r="H17" s="20" t="s">
        <v>11</v>
      </c>
      <c r="I17" s="21"/>
      <c r="J17" s="91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64</v>
      </c>
      <c r="E23" s="93" t="s">
        <v>65</v>
      </c>
      <c r="F23" s="93"/>
      <c r="G23" s="94">
        <v>1</v>
      </c>
      <c r="H23" s="48">
        <v>540</v>
      </c>
      <c r="I23" s="47"/>
      <c r="J23" s="47">
        <f>G23*H23</f>
        <v>540</v>
      </c>
      <c r="K23" s="76" t="s">
        <v>74</v>
      </c>
      <c r="L23" s="17">
        <v>630</v>
      </c>
      <c r="M23" s="84">
        <v>-0.4</v>
      </c>
      <c r="N23" s="17">
        <f>L23*(1+M23)</f>
        <v>378</v>
      </c>
      <c r="O23" s="95">
        <v>0.3</v>
      </c>
      <c r="P23" s="92">
        <f>N23/(1-O23)</f>
        <v>540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3" t="s">
        <v>66</v>
      </c>
      <c r="F24" s="93"/>
      <c r="G24" s="94"/>
      <c r="H24" s="48"/>
      <c r="I24" s="47"/>
      <c r="J24" s="47"/>
      <c r="K24" s="76"/>
      <c r="N24" s="17">
        <f>G23*N23</f>
        <v>378</v>
      </c>
      <c r="P24" s="17">
        <f>G23*P23</f>
        <v>540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3" t="s">
        <v>67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3" t="s">
        <v>68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3" t="s">
        <v>69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3" t="s">
        <v>70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3" t="s">
        <v>71</v>
      </c>
      <c r="F29" s="93"/>
      <c r="G29" s="94"/>
      <c r="H29" s="48"/>
      <c r="I29" s="47"/>
      <c r="J29" s="47"/>
      <c r="K29" s="76"/>
      <c r="M29" s="84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3" t="s">
        <v>72</v>
      </c>
      <c r="F30" s="93"/>
      <c r="G30" s="94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3" t="s">
        <v>73</v>
      </c>
      <c r="F31" s="93"/>
      <c r="G31" s="94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7" t="s">
        <v>83</v>
      </c>
      <c r="E32" s="93" t="s">
        <v>84</v>
      </c>
      <c r="F32" s="93"/>
      <c r="G32" s="94">
        <v>1</v>
      </c>
      <c r="H32" s="48">
        <v>35</v>
      </c>
      <c r="I32" s="47"/>
      <c r="J32" s="47">
        <f>G32*H32</f>
        <v>35</v>
      </c>
      <c r="K32" s="76" t="s">
        <v>74</v>
      </c>
      <c r="L32" s="17">
        <v>35</v>
      </c>
      <c r="M32" s="84">
        <v>-0.4</v>
      </c>
      <c r="N32" s="17">
        <f>L32*(1+M32)</f>
        <v>21</v>
      </c>
      <c r="O32" s="95">
        <v>0.3</v>
      </c>
      <c r="P32" s="92">
        <f>N32/(1-O32)</f>
        <v>30.000000000000004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93"/>
      <c r="F33" s="93"/>
      <c r="G33" s="94"/>
      <c r="H33" s="48"/>
      <c r="I33" s="47"/>
      <c r="J33" s="47"/>
      <c r="K33" s="76"/>
      <c r="N33" s="17">
        <f>G32*N32</f>
        <v>21</v>
      </c>
      <c r="P33" s="17">
        <v>35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93"/>
      <c r="F34" s="93"/>
      <c r="G34" s="94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93"/>
      <c r="F35" s="93"/>
      <c r="G35" s="94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93"/>
      <c r="F36" s="93"/>
      <c r="G36" s="94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 t="s">
        <v>80</v>
      </c>
      <c r="C37" s="11"/>
      <c r="D37" s="93" t="s">
        <v>75</v>
      </c>
      <c r="E37" s="93" t="s">
        <v>76</v>
      </c>
      <c r="F37" s="93"/>
      <c r="G37" s="94">
        <v>5</v>
      </c>
      <c r="H37" s="48">
        <v>340</v>
      </c>
      <c r="I37" s="47"/>
      <c r="J37" s="47">
        <f>G37*H37</f>
        <v>1700</v>
      </c>
      <c r="K37" s="76" t="s">
        <v>74</v>
      </c>
      <c r="L37" s="17">
        <v>395</v>
      </c>
      <c r="M37" s="84">
        <v>-0.4</v>
      </c>
      <c r="N37" s="17">
        <f>L37*(1+M37)</f>
        <v>237</v>
      </c>
      <c r="O37" s="95">
        <v>0.3</v>
      </c>
      <c r="P37" s="92">
        <f>N37/(1-O37)</f>
        <v>338.57142857142861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3"/>
      <c r="E38" s="93" t="s">
        <v>77</v>
      </c>
      <c r="F38" s="93"/>
      <c r="G38" s="94"/>
      <c r="H38" s="48"/>
      <c r="I38" s="47"/>
      <c r="J38" s="47"/>
      <c r="K38" s="76"/>
      <c r="M38" s="84"/>
      <c r="N38" s="17">
        <f>G37*N37</f>
        <v>1185</v>
      </c>
      <c r="P38" s="17">
        <f>G37*P37</f>
        <v>1692.8571428571431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3"/>
      <c r="E39" s="93" t="s">
        <v>67</v>
      </c>
      <c r="F39" s="93"/>
      <c r="G39" s="94"/>
      <c r="H39" s="48"/>
      <c r="I39" s="47"/>
      <c r="J39" s="47"/>
      <c r="K39" s="76"/>
      <c r="M39" s="84"/>
      <c r="O39" s="95"/>
      <c r="P39" s="92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3"/>
      <c r="E40" s="93" t="s">
        <v>68</v>
      </c>
      <c r="F40" s="93"/>
      <c r="G40" s="94"/>
      <c r="H40" s="48"/>
      <c r="I40" s="47"/>
      <c r="J40" s="47"/>
      <c r="K40" s="76"/>
      <c r="M40" s="84"/>
      <c r="O40" s="95"/>
      <c r="P40" s="92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3"/>
      <c r="E41" s="93" t="s">
        <v>69</v>
      </c>
      <c r="F41" s="93"/>
      <c r="G41" s="94"/>
      <c r="H41" s="48"/>
      <c r="I41" s="47"/>
      <c r="J41" s="47"/>
      <c r="K41" s="76"/>
      <c r="M41" s="84"/>
      <c r="O41" s="95"/>
      <c r="P41" s="92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3"/>
      <c r="E42" s="93" t="s">
        <v>70</v>
      </c>
      <c r="F42" s="93"/>
      <c r="G42" s="94"/>
      <c r="H42" s="48"/>
      <c r="I42" s="47"/>
      <c r="J42" s="47"/>
      <c r="K42" s="76"/>
      <c r="M42" s="84"/>
      <c r="O42" s="95"/>
      <c r="P42" s="92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3"/>
      <c r="E43" s="93" t="s">
        <v>78</v>
      </c>
      <c r="F43" s="93"/>
      <c r="G43" s="94"/>
      <c r="H43" s="48"/>
      <c r="I43" s="47"/>
      <c r="J43" s="47"/>
      <c r="K43" s="76"/>
      <c r="M43" s="84"/>
      <c r="O43" s="95"/>
      <c r="P43" s="92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3"/>
      <c r="E44" s="93" t="s">
        <v>79</v>
      </c>
      <c r="F44" s="93"/>
      <c r="G44" s="94"/>
      <c r="H44" s="48"/>
      <c r="I44" s="47"/>
      <c r="J44" s="47"/>
      <c r="K44" s="76"/>
      <c r="M44" s="84"/>
      <c r="O44" s="95"/>
      <c r="P44" s="92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3"/>
      <c r="E45" s="93" t="s">
        <v>73</v>
      </c>
      <c r="F45" s="93"/>
      <c r="G45" s="94"/>
      <c r="H45" s="48"/>
      <c r="I45" s="47"/>
      <c r="J45" s="47"/>
      <c r="K45" s="76"/>
      <c r="M45" s="84"/>
      <c r="O45" s="95"/>
      <c r="P45" s="92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3" t="s">
        <v>81</v>
      </c>
      <c r="E46" s="93" t="s">
        <v>82</v>
      </c>
      <c r="F46" s="93"/>
      <c r="G46" s="94">
        <v>5</v>
      </c>
      <c r="H46" s="48">
        <v>23</v>
      </c>
      <c r="I46" s="47"/>
      <c r="J46" s="47">
        <f>G46*H46</f>
        <v>115</v>
      </c>
      <c r="K46" s="76" t="s">
        <v>74</v>
      </c>
      <c r="L46" s="17">
        <v>23</v>
      </c>
      <c r="M46" s="84">
        <v>-0.4</v>
      </c>
      <c r="N46" s="17">
        <f>L46*(1+M46)</f>
        <v>13.799999999999999</v>
      </c>
      <c r="O46" s="95">
        <v>0.3</v>
      </c>
      <c r="P46" s="92">
        <f>N46/(1-O46)</f>
        <v>19.714285714285715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3"/>
      <c r="E47" s="93"/>
      <c r="F47" s="93"/>
      <c r="G47" s="94"/>
      <c r="H47" s="48"/>
      <c r="I47" s="47"/>
      <c r="J47" s="47"/>
      <c r="K47" s="76"/>
      <c r="M47" s="84"/>
      <c r="N47" s="17">
        <f>G46*N46</f>
        <v>69</v>
      </c>
      <c r="P47" s="17">
        <f>G46*L46</f>
        <v>115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3"/>
      <c r="E48" s="93"/>
      <c r="F48" s="93"/>
      <c r="G48" s="94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2390</v>
      </c>
      <c r="K50" s="57"/>
      <c r="N50" s="17">
        <f>N24+N33+N38+N47</f>
        <v>1653</v>
      </c>
      <c r="P50" s="101">
        <f>J50</f>
        <v>2390</v>
      </c>
    </row>
    <row r="51" spans="1:250" ht="15.75" customHeight="1">
      <c r="A51" s="17"/>
      <c r="B51" s="11"/>
      <c r="C51" s="11"/>
      <c r="D51" s="12"/>
      <c r="E51" s="41"/>
      <c r="F51" s="39"/>
      <c r="G51" s="40" t="s">
        <v>33</v>
      </c>
      <c r="H51" s="49" t="s">
        <v>3</v>
      </c>
      <c r="I51" s="50"/>
      <c r="J51" s="50">
        <v>0</v>
      </c>
      <c r="K51" s="55"/>
      <c r="P51" s="17">
        <f>P50-N50</f>
        <v>737</v>
      </c>
    </row>
    <row r="52" spans="1:250" ht="15.75" customHeight="1">
      <c r="A52" s="17"/>
      <c r="B52" s="11"/>
      <c r="C52" s="11"/>
      <c r="D52" s="12"/>
      <c r="E52" s="42"/>
      <c r="F52" s="43"/>
      <c r="G52" s="54" t="s">
        <v>37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34</v>
      </c>
      <c r="H53" s="70" t="s">
        <v>3</v>
      </c>
      <c r="I53" s="71"/>
      <c r="J53" s="71">
        <v>35</v>
      </c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35</v>
      </c>
      <c r="H54" s="48" t="s">
        <v>3</v>
      </c>
      <c r="I54" s="47"/>
      <c r="J54" s="47">
        <f>SUM(J50:J53)</f>
        <v>2425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36</v>
      </c>
      <c r="H55" s="63" t="s">
        <v>3</v>
      </c>
      <c r="I55" s="64"/>
      <c r="J55" s="64">
        <f>0.196*J54</f>
        <v>475.3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2900.3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38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39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40</v>
      </c>
      <c r="E64" s="18" t="s">
        <v>85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47</v>
      </c>
      <c r="E65" s="87" t="s">
        <v>51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48</v>
      </c>
      <c r="E66" s="17" t="s">
        <v>41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52</v>
      </c>
      <c r="E67" s="22" t="s">
        <v>42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49</v>
      </c>
      <c r="E68" s="17" t="s">
        <v>43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50</v>
      </c>
      <c r="E69" s="11" t="s">
        <v>44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45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15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46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03.21.24.57.49"/>
    <hyperlink ref="D16" r:id="rId4" display="http://www.hydromeca-group.e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2012-10-03T06:44:12Z</dcterms:modified>
</cp:coreProperties>
</file>