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L42" i="1" l="1"/>
  <c r="N42" i="1" s="1"/>
  <c r="P42" i="1" s="1"/>
  <c r="J32" i="1"/>
  <c r="N38" i="1"/>
  <c r="P38" i="1" s="1"/>
  <c r="L38" i="1"/>
  <c r="L32" i="1"/>
  <c r="N32" i="1" l="1"/>
  <c r="P32" i="1" s="1"/>
  <c r="N33" i="1"/>
  <c r="P33" i="1" s="1"/>
  <c r="N23" i="1" l="1"/>
  <c r="P23" i="1" s="1"/>
  <c r="J23" i="1" l="1"/>
  <c r="J52" i="1" s="1"/>
  <c r="J56" i="1" s="1"/>
  <c r="J57" i="1" l="1"/>
  <c r="J58" i="1" s="1"/>
</calcChain>
</file>

<file path=xl/sharedStrings.xml><?xml version="1.0" encoding="utf-8"?>
<sst xmlns="http://schemas.openxmlformats.org/spreadsheetml/2006/main" count="106" uniqueCount="91">
  <si>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</si>
  <si>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</si>
  <si>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</si>
  <si>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</si>
  <si>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</si>
  <si>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</si>
  <si>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</si>
  <si>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</si>
  <si>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</si>
  <si>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</si>
  <si>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</si>
  <si>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</si>
  <si>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</si>
  <si>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</si>
  <si>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</si>
  <si>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</si>
  <si>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</si>
  <si>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</si>
  <si>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</si>
  <si>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</si>
  <si>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</si>
  <si>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</si>
  <si>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</si>
  <si>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</si>
  <si>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</si>
  <si>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</si>
  <si>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</si>
  <si>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</si>
  <si>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</si>
  <si>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</si>
  <si>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</si>
  <si>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</si>
  <si>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</si>
  <si>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</si>
  <si>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</si>
  <si>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</si>
  <si>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</si>
  <si>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</si>
  <si>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</si>
  <si>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</si>
  <si>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</si>
  <si>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</si>
  <si>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</si>
  <si>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</si>
  <si>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</si>
  <si>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</si>
  <si>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</si>
  <si>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</si>
  <si>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</si>
  <si>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</si>
  <si>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</si>
  <si>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</si>
  <si>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</si>
  <si>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</si>
  <si>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</si>
  <si>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A2012RH327</t>
  </si>
  <si>
    <t>Tél: 02 43 20 00 01</t>
  </si>
  <si>
    <t>Fax : 02 43 20 88 15</t>
  </si>
  <si>
    <t>CAREA® SANITAIRE</t>
  </si>
  <si>
    <t>72140 SILLE-LE-GUILLAUME</t>
  </si>
  <si>
    <t>ZI - BP 10</t>
  </si>
  <si>
    <t>fmoreau@carea.fr</t>
  </si>
  <si>
    <t>Mr Fabrice Moreau</t>
  </si>
  <si>
    <t>MAG5614-0FA02-0CB0</t>
  </si>
  <si>
    <t>Débitmètre électromagnétique Magflux F5</t>
  </si>
  <si>
    <t>Diamètre: 8mm</t>
  </si>
  <si>
    <t>Plage de mesure max:  1800l/h</t>
  </si>
  <si>
    <t>Electrodes: platine</t>
  </si>
  <si>
    <t>tube: oxyde de zirconium</t>
  </si>
  <si>
    <t>Pression max: 25 bars</t>
  </si>
  <si>
    <t>Température : 150°C</t>
  </si>
  <si>
    <t>Connexion : Gaz 1/2" Inox male</t>
  </si>
  <si>
    <t>MAG5040-1AB10-1AA0</t>
  </si>
  <si>
    <t>Afficheur convertisseur Magflux M1</t>
  </si>
  <si>
    <t>Sorties: 4-20mA et impulsions</t>
  </si>
  <si>
    <t>Alimentation: 230Vac</t>
  </si>
  <si>
    <t>Version déportée</t>
  </si>
  <si>
    <t>Avec afficheur</t>
  </si>
  <si>
    <t>Fonction totalisation</t>
  </si>
  <si>
    <t>Avec câble 10 mètres</t>
  </si>
  <si>
    <t>7ME5812-4BB14-0DD0</t>
  </si>
  <si>
    <t>Débitmètre à flotteur Tubux</t>
  </si>
  <si>
    <t>Modèle : D650</t>
  </si>
  <si>
    <t>Plage de mesure : 1 à 10l/mn eau</t>
  </si>
  <si>
    <t>Flotteur: Inox 1.4571</t>
  </si>
  <si>
    <t>Tube : Verre borosilicate</t>
  </si>
  <si>
    <t>Armature inox</t>
  </si>
  <si>
    <t>Alternative en modèle à flotteur:</t>
  </si>
  <si>
    <t>2</t>
  </si>
  <si>
    <t>Connexion: Gaz inox G1/2 femelle</t>
  </si>
  <si>
    <t>livré SILLE-LE-GUILLAUME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</si>
</sst>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5"/>
  <sheetViews>
    <sheetView tabSelected="1" zoomScaleNormal="100" workbookViewId="0">
      <selection activeCell="E72" sqref="E7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41156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917</v>
      </c>
      <c r="I23" s="47"/>
      <c r="J23" s="47">
        <f>G23*H23</f>
        <v>917</v>
      </c>
      <c r="K23" s="76" t="s">
        <v>21</v>
      </c>
      <c r="L23" s="17">
        <v>1279</v>
      </c>
      <c r="M23" s="84">
        <v>0.56999999999999995</v>
      </c>
      <c r="N23" s="17">
        <f>L23*(1-M23)</f>
        <v>549.97</v>
      </c>
      <c r="O23" s="98">
        <v>0.4</v>
      </c>
      <c r="P23" s="95">
        <f>N23/(1-O23)</f>
        <v>916.61666666666679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72</v>
      </c>
      <c r="E32" s="96" t="s">
        <v>73</v>
      </c>
      <c r="F32" s="96"/>
      <c r="G32" s="97">
        <v>1</v>
      </c>
      <c r="H32" s="48">
        <v>593</v>
      </c>
      <c r="I32" s="47"/>
      <c r="J32" s="47">
        <f>G32*H32</f>
        <v>593</v>
      </c>
      <c r="K32" s="76" t="s">
        <v>21</v>
      </c>
      <c r="L32" s="17">
        <f>705+99+132</f>
        <v>936</v>
      </c>
      <c r="M32" s="84">
        <v>0.56999999999999995</v>
      </c>
      <c r="N32" s="17">
        <f>L32*(1-M32)+N38</f>
        <v>452.05900000000003</v>
      </c>
      <c r="O32" s="98">
        <v>0.4</v>
      </c>
      <c r="P32" s="95">
        <f>N32/(1-O32)</f>
        <v>753.43166666666673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N33" s="17">
        <f>306+N38</f>
        <v>355.57900000000001</v>
      </c>
      <c r="O33" s="98">
        <v>0.4</v>
      </c>
      <c r="P33" s="95">
        <f>N33/(1-O33)</f>
        <v>592.63166666666666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77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L38" s="17">
        <f>11.53*10</f>
        <v>115.3</v>
      </c>
      <c r="M38" s="84">
        <v>0.56999999999999995</v>
      </c>
      <c r="N38" s="17">
        <f>L38*(1-M38)</f>
        <v>49.579000000000008</v>
      </c>
      <c r="O38" s="98">
        <v>0.4</v>
      </c>
      <c r="P38" s="95">
        <f>N38/(1-O38)</f>
        <v>82.631666666666689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 t="s">
        <v>87</v>
      </c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3</v>
      </c>
      <c r="C42" s="11"/>
      <c r="D42" s="96" t="s">
        <v>80</v>
      </c>
      <c r="E42" s="96" t="s">
        <v>81</v>
      </c>
      <c r="F42" s="96"/>
      <c r="G42" s="97">
        <v>1</v>
      </c>
      <c r="H42" s="48">
        <v>298</v>
      </c>
      <c r="I42" s="47"/>
      <c r="J42" s="47"/>
      <c r="K42" s="76" t="s">
        <v>88</v>
      </c>
      <c r="L42" s="17">
        <f>245+39</f>
        <v>284</v>
      </c>
      <c r="M42" s="84">
        <v>0.37</v>
      </c>
      <c r="N42" s="17">
        <f>L42*(1-M42)</f>
        <v>178.92</v>
      </c>
      <c r="O42" s="98">
        <v>0.4</v>
      </c>
      <c r="P42" s="95">
        <f>N42/(1-O42)</f>
        <v>298.2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82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83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84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85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86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89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ht="15.75" customHeight="1" thickBot="1">
      <c r="A51" s="17"/>
      <c r="B51" s="58"/>
      <c r="C51" s="59"/>
      <c r="D51" s="60"/>
      <c r="E51" s="61"/>
      <c r="F51" s="62"/>
      <c r="G51" s="62"/>
      <c r="H51" s="63"/>
      <c r="I51" s="64"/>
      <c r="J51" s="64"/>
      <c r="K51" s="77"/>
    </row>
    <row r="52" spans="1:250" ht="15.75" customHeight="1">
      <c r="A52" s="17"/>
      <c r="B52" s="11"/>
      <c r="C52" s="11"/>
      <c r="D52" s="12"/>
      <c r="E52" s="21"/>
      <c r="F52" s="11"/>
      <c r="G52" s="30" t="s">
        <v>4</v>
      </c>
      <c r="H52" s="48" t="s">
        <v>3</v>
      </c>
      <c r="I52" s="47"/>
      <c r="J52" s="47">
        <f>SUM(J22:J51)</f>
        <v>1510</v>
      </c>
      <c r="K52" s="57"/>
    </row>
    <row r="53" spans="1:250" ht="15.75" customHeight="1">
      <c r="A53" s="17"/>
      <c r="B53" s="11"/>
      <c r="C53" s="11"/>
      <c r="D53" s="12"/>
      <c r="E53" s="41"/>
      <c r="F53" s="39"/>
      <c r="G53" s="40" t="s">
        <v>34</v>
      </c>
      <c r="H53" s="49" t="s">
        <v>3</v>
      </c>
      <c r="I53" s="50"/>
      <c r="J53" s="50">
        <v>0</v>
      </c>
      <c r="K53" s="55"/>
    </row>
    <row r="54" spans="1:250" ht="15.75" customHeight="1">
      <c r="A54" s="17"/>
      <c r="B54" s="11"/>
      <c r="C54" s="11"/>
      <c r="D54" s="12"/>
      <c r="E54" s="42"/>
      <c r="F54" s="43"/>
      <c r="G54" s="54" t="s">
        <v>38</v>
      </c>
      <c r="H54" s="51" t="s">
        <v>3</v>
      </c>
      <c r="I54" s="52"/>
      <c r="J54" s="52">
        <v>0</v>
      </c>
      <c r="K54" s="56"/>
    </row>
    <row r="55" spans="1:250" ht="15.75" customHeight="1" thickBot="1">
      <c r="A55" s="17"/>
      <c r="B55" s="59"/>
      <c r="C55" s="59"/>
      <c r="D55" s="58"/>
      <c r="E55" s="67"/>
      <c r="F55" s="68"/>
      <c r="G55" s="69" t="s">
        <v>35</v>
      </c>
      <c r="H55" s="70" t="s">
        <v>3</v>
      </c>
      <c r="I55" s="71"/>
      <c r="J55" s="71">
        <v>25</v>
      </c>
      <c r="K55" s="72"/>
    </row>
    <row r="56" spans="1:250" ht="15.75" customHeight="1">
      <c r="A56" s="17"/>
      <c r="B56" s="11"/>
      <c r="C56" s="11"/>
      <c r="D56" s="12"/>
      <c r="E56" s="21"/>
      <c r="F56" s="11"/>
      <c r="G56" s="29" t="s">
        <v>36</v>
      </c>
      <c r="H56" s="48" t="s">
        <v>3</v>
      </c>
      <c r="I56" s="47"/>
      <c r="J56" s="47">
        <f>SUM(J52:J55)</f>
        <v>1535</v>
      </c>
      <c r="K56" s="57"/>
    </row>
    <row r="57" spans="1:250" ht="15.75" customHeight="1" thickBot="1">
      <c r="A57" s="17"/>
      <c r="B57" s="59"/>
      <c r="C57" s="59"/>
      <c r="D57" s="58"/>
      <c r="E57" s="61"/>
      <c r="F57" s="59"/>
      <c r="G57" s="65" t="s">
        <v>37</v>
      </c>
      <c r="H57" s="63" t="s">
        <v>3</v>
      </c>
      <c r="I57" s="64"/>
      <c r="J57" s="64">
        <f>0.196*J56</f>
        <v>300.86</v>
      </c>
      <c r="K57" s="66"/>
    </row>
    <row r="58" spans="1:250" ht="15.75" customHeight="1">
      <c r="A58" s="17"/>
      <c r="B58" s="11"/>
      <c r="C58" s="11"/>
      <c r="D58" s="12"/>
      <c r="E58" s="17"/>
      <c r="F58" s="11"/>
      <c r="G58" s="53" t="s">
        <v>4</v>
      </c>
      <c r="H58" s="48" t="s">
        <v>3</v>
      </c>
      <c r="I58" s="47"/>
      <c r="J58" s="48">
        <f>SUM(J56:J57)</f>
        <v>1835.8600000000001</v>
      </c>
      <c r="K58" s="57"/>
    </row>
    <row r="59" spans="1:250" ht="15.75" customHeight="1">
      <c r="A59" s="17"/>
      <c r="B59" s="11"/>
      <c r="C59" s="11"/>
      <c r="D59" s="12"/>
      <c r="E59" s="17"/>
      <c r="F59" s="11"/>
      <c r="G59" s="53"/>
      <c r="H59" s="48"/>
      <c r="I59" s="47"/>
      <c r="J59" s="48"/>
      <c r="K59" s="57"/>
    </row>
    <row r="60" spans="1:250" s="17" customFormat="1" ht="15.75" customHeight="1">
      <c r="B60" s="26" t="s">
        <v>54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 t="s">
        <v>39</v>
      </c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8"/>
      <c r="E64" s="11"/>
      <c r="F64" s="11"/>
      <c r="G64" s="13"/>
      <c r="H64" s="19"/>
      <c r="I64" s="11"/>
      <c r="J64" s="15"/>
      <c r="K64" s="16"/>
      <c r="L64" s="2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C65" s="11"/>
      <c r="D65" s="73" t="s">
        <v>40</v>
      </c>
      <c r="E65" s="11"/>
      <c r="F65" s="11"/>
      <c r="G65" s="13"/>
      <c r="H65" s="14"/>
      <c r="I65" s="11"/>
      <c r="J65" s="7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41</v>
      </c>
      <c r="E66" s="18" t="s">
        <v>90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48</v>
      </c>
      <c r="E67" s="87" t="s">
        <v>52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49</v>
      </c>
      <c r="E68" s="17" t="s">
        <v>42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53</v>
      </c>
      <c r="E69" s="22" t="s">
        <v>43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50</v>
      </c>
      <c r="E70" s="17" t="s">
        <v>44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51</v>
      </c>
      <c r="E71" s="11" t="s">
        <v>45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46</v>
      </c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8"/>
      <c r="C76" s="8"/>
      <c r="D76" s="11"/>
      <c r="E76" s="11"/>
      <c r="F76" s="11"/>
      <c r="G76" s="23"/>
      <c r="H76" s="11"/>
      <c r="I76" s="11"/>
      <c r="J76" s="23"/>
      <c r="K76" s="2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15</v>
      </c>
      <c r="C77" s="11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47</v>
      </c>
      <c r="C78" s="8"/>
      <c r="D78" s="11"/>
      <c r="E78" s="11"/>
      <c r="F78" s="11"/>
      <c r="G78" s="23"/>
      <c r="H78" s="11"/>
      <c r="I78" s="11"/>
      <c r="J78" s="23"/>
      <c r="K78" s="2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2012-09-04T10:35:13Z</dcterms:modified>
</cp:coreProperties>
</file>