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H27" i="1" l="1"/>
  <c r="H25" i="1"/>
  <c r="H23" i="1"/>
  <c r="Q25" i="1" l="1"/>
  <c r="Q26" i="1"/>
  <c r="Q28" i="1"/>
  <c r="Q27" i="1"/>
  <c r="Q23" i="1"/>
  <c r="N23" i="1" l="1"/>
  <c r="P23" i="1" s="1"/>
  <c r="J23" i="1" l="1"/>
  <c r="J29" i="1" s="1"/>
  <c r="J33" i="1" s="1"/>
  <c r="J34" i="1" l="1"/>
  <c r="J35" i="1" s="1"/>
</calcChain>
</file>

<file path=xl/sharedStrings.xml><?xml version="1.0" encoding="utf-8"?>
<sst xmlns="http://schemas.openxmlformats.org/spreadsheetml/2006/main" count="89" uniqueCount="70">
  <si>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</si>
  <si>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</si>
  <si>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</si>
  <si>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</si>
  <si>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</si>
  <si>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</si>
  <si>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</si>
  <si>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</si>
  <si>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</si>
  <si>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</si>
  <si>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</si>
  <si>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</si>
  <si>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</si>
  <si>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</si>
  <si>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</si>
  <si>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</si>
  <si>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</si>
  <si>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</si>
  <si>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</si>
  <si>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</si>
  <si>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</si>
  <si>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</si>
  <si>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</si>
  <si>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</si>
  <si>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</si>
  <si>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</si>
  <si>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</si>
  <si>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</si>
  <si>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</si>
  <si>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</si>
  <si>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</si>
  <si>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</si>
  <si>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</si>
  <si>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</si>
  <si>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</si>
  <si>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</si>
  <si>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</si>
  <si>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</si>
  <si>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</si>
  <si>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</si>
  <si>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</si>
  <si>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</si>
  <si>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</si>
  <si>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</si>
  <si>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</si>
  <si>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</si>
  <si>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</si>
  <si>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</si>
  <si>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</si>
  <si>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</si>
  <si>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</si>
  <si>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</si>
  <si>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A2012RH261</t>
  </si>
  <si>
    <t>Gregory GOUTORBE</t>
  </si>
  <si>
    <t>ROFORGE</t>
  </si>
  <si>
    <t xml:space="preserve">42401 ST CHAMOND </t>
  </si>
  <si>
    <t>France</t>
  </si>
  <si>
    <t>BP19</t>
  </si>
  <si>
    <t>+33 4 77 22 55 77</t>
  </si>
  <si>
    <t>goutorbe@roforge.fr</t>
  </si>
  <si>
    <t>5</t>
  </si>
  <si>
    <t>Franco St Chamond</t>
  </si>
  <si>
    <t>Marge total</t>
  </si>
  <si>
    <t>8</t>
  </si>
  <si>
    <t>30 jours net pour 12 pièces, sinon 30% commande, 30% avant livraison, reste net 30 jours</t>
  </si>
  <si>
    <t>Gunter: si vendu à 90 ou 100€, on fait moite/moite</t>
  </si>
  <si>
    <t>120 jours à partir de la date de l'offre</t>
  </si>
  <si>
    <t xml:space="preserve">Rev2 </t>
  </si>
  <si>
    <t>1LX7001-P</t>
  </si>
  <si>
    <t>Switch Antidéflagrant NEPSI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</si>
</sst>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E22" sqref="E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67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41227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53</v>
      </c>
      <c r="E12" s="8"/>
      <c r="F12" s="21"/>
      <c r="G12" s="17"/>
      <c r="H12" s="20" t="s">
        <v>29</v>
      </c>
      <c r="I12" s="20"/>
      <c r="J12" s="31" t="s">
        <v>52</v>
      </c>
      <c r="K12" s="21"/>
      <c r="L12" s="17" t="s">
        <v>65</v>
      </c>
      <c r="M12" s="89"/>
    </row>
    <row r="13" spans="1:250" ht="15.75" customHeight="1">
      <c r="A13" s="17"/>
      <c r="B13" s="78" t="s">
        <v>8</v>
      </c>
      <c r="C13" s="21"/>
      <c r="D13" s="99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Q22" s="17" t="s">
        <v>62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68</v>
      </c>
      <c r="E23" s="96" t="s">
        <v>69</v>
      </c>
      <c r="F23" s="96"/>
      <c r="G23" s="97">
        <v>12</v>
      </c>
      <c r="H23" s="48">
        <f>206</f>
        <v>206</v>
      </c>
      <c r="I23" s="47"/>
      <c r="J23" s="47">
        <f>G23*H23</f>
        <v>2472</v>
      </c>
      <c r="K23" s="76" t="s">
        <v>60</v>
      </c>
      <c r="L23" s="17">
        <v>206</v>
      </c>
      <c r="M23" s="84">
        <v>0.4</v>
      </c>
      <c r="N23" s="17">
        <f>L23*(1-M23)</f>
        <v>123.6</v>
      </c>
      <c r="O23" s="98">
        <v>0.4</v>
      </c>
      <c r="P23" s="95">
        <f>N23/(1-O23)</f>
        <v>206</v>
      </c>
      <c r="Q23" s="17">
        <f>(L23-N23)*G23</f>
        <v>988.80000000000007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>
        <v>2</v>
      </c>
      <c r="C25" s="11"/>
      <c r="D25" s="96" t="s">
        <v>68</v>
      </c>
      <c r="E25" s="96" t="s">
        <v>69</v>
      </c>
      <c r="F25" s="96"/>
      <c r="G25" s="97">
        <v>40</v>
      </c>
      <c r="H25" s="48">
        <f>150</f>
        <v>150</v>
      </c>
      <c r="I25" s="47"/>
      <c r="J25" s="47"/>
      <c r="K25" s="76" t="s">
        <v>63</v>
      </c>
      <c r="L25" s="17">
        <v>150</v>
      </c>
      <c r="N25" s="17">
        <v>63</v>
      </c>
      <c r="Q25" s="17">
        <f>(L25-N25)*G25/2</f>
        <v>1740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/>
      <c r="F26" s="96"/>
      <c r="G26" s="97"/>
      <c r="H26" s="48"/>
      <c r="I26" s="47"/>
      <c r="J26" s="47"/>
      <c r="K26" s="76"/>
      <c r="L26" s="17">
        <v>150</v>
      </c>
      <c r="N26" s="17">
        <v>90</v>
      </c>
      <c r="Q26" s="17">
        <f>(L26-N26)*G25/2</f>
        <v>1200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3</v>
      </c>
      <c r="C27" s="11"/>
      <c r="D27" s="96" t="s">
        <v>68</v>
      </c>
      <c r="E27" s="96" t="s">
        <v>69</v>
      </c>
      <c r="F27" s="96"/>
      <c r="G27" s="97">
        <v>80</v>
      </c>
      <c r="H27" s="48">
        <f>110</f>
        <v>110</v>
      </c>
      <c r="I27" s="47"/>
      <c r="J27" s="47"/>
      <c r="K27" s="76" t="s">
        <v>63</v>
      </c>
      <c r="L27" s="17">
        <v>110</v>
      </c>
      <c r="N27" s="17">
        <v>63</v>
      </c>
      <c r="Q27" s="17">
        <f>(L27-N27)*G27/2</f>
        <v>1880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  <c r="L28" s="17">
        <v>110</v>
      </c>
      <c r="N28" s="17">
        <v>90</v>
      </c>
      <c r="Q28" s="17">
        <f>(L28-N28)*G27/2</f>
        <v>800</v>
      </c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2472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33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37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34</v>
      </c>
      <c r="H32" s="70" t="s">
        <v>3</v>
      </c>
      <c r="I32" s="71"/>
      <c r="J32" s="71">
        <v>0</v>
      </c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35</v>
      </c>
      <c r="H33" s="48" t="s">
        <v>3</v>
      </c>
      <c r="I33" s="47"/>
      <c r="J33" s="47">
        <f>SUM(J29:J32)</f>
        <v>2472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36</v>
      </c>
      <c r="H34" s="63" t="s">
        <v>3</v>
      </c>
      <c r="I34" s="64"/>
      <c r="J34" s="64">
        <f>0.196*J33</f>
        <v>484.512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2956.5120000000002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51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38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39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40</v>
      </c>
      <c r="E43" s="18" t="s">
        <v>61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46</v>
      </c>
      <c r="E44" s="87" t="s">
        <v>64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47</v>
      </c>
      <c r="E45" s="17" t="s">
        <v>41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50</v>
      </c>
      <c r="E46" s="22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17" t="s">
        <v>66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49</v>
      </c>
      <c r="E48" s="11" t="s">
        <v>43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44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15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2012-11-14T09:40:11Z</dcterms:modified>
</cp:coreProperties>
</file>