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37" i="1" l="1"/>
  <c r="P37" i="1"/>
  <c r="N37" i="1"/>
  <c r="N42" i="1"/>
  <c r="P42" i="1" s="1"/>
  <c r="N34" i="1"/>
  <c r="P34" i="1" s="1"/>
  <c r="L42" i="1"/>
  <c r="N23" i="1" l="1"/>
  <c r="P23" i="1" s="1"/>
  <c r="J23" i="1" l="1"/>
  <c r="J45" i="1" s="1"/>
  <c r="J49" i="1" s="1"/>
  <c r="J50" i="1" l="1"/>
  <c r="J51" i="1" s="1"/>
</calcChain>
</file>

<file path=xl/sharedStrings.xml><?xml version="1.0" encoding="utf-8"?>
<sst xmlns="http://schemas.openxmlformats.org/spreadsheetml/2006/main" count="101" uniqueCount="84">
  <si>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</si>
  <si>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</si>
  <si>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</si>
  <si>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</si>
  <si>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</si>
  <si>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</si>
  <si>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</si>
  <si>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</si>
  <si>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</si>
  <si>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</si>
  <si>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</si>
  <si>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</si>
  <si>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</si>
  <si>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</si>
  <si>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</si>
  <si>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</si>
  <si>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</si>
  <si>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</si>
  <si>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</si>
  <si>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</si>
  <si>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</si>
  <si>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</si>
  <si>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</si>
  <si>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</si>
  <si>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</si>
  <si>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</si>
  <si>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</si>
  <si>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</si>
  <si>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</si>
  <si>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</si>
  <si>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</si>
  <si>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</si>
  <si>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</si>
  <si>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</si>
  <si>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</si>
  <si>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</si>
  <si>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</si>
  <si>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</si>
  <si>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</si>
  <si>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</si>
  <si>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</si>
  <si>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</si>
  <si>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</si>
  <si>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</si>
  <si>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</si>
  <si>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</si>
  <si>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</si>
  <si>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</si>
  <si>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</si>
  <si>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</si>
  <si>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</si>
  <si>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</si>
  <si>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</si>
  <si>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</si>
  <si>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</si>
  <si>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A2012RH223</t>
  </si>
  <si>
    <t>Duprat Jean-Michel</t>
  </si>
  <si>
    <t>Getinge Lancer</t>
  </si>
  <si>
    <t>Tel : 05.61.15.11.11</t>
  </si>
  <si>
    <t>30 Boulevard de l'Industrie - ZI de Pahin</t>
  </si>
  <si>
    <t>31170 Tournefeuille</t>
  </si>
  <si>
    <t>France</t>
  </si>
  <si>
    <t>Jean-Michel DUPRAT &lt;jean-michel.duprat@getinge.com&gt;</t>
  </si>
  <si>
    <t>MAG5614-0DC02-0CB0</t>
  </si>
  <si>
    <t>Débitmètre électromagnétique type F5</t>
  </si>
  <si>
    <t>Diamètre nominale: 2mm</t>
  </si>
  <si>
    <t>Connexion : G1/2 PVDF avec terre en Hastelloy C4</t>
  </si>
  <si>
    <t>Joint: EPDM</t>
  </si>
  <si>
    <t>Protection : IP67</t>
  </si>
  <si>
    <t>Alternative</t>
  </si>
  <si>
    <t>MAG5614-0DC03-0CB0</t>
  </si>
  <si>
    <t>dito</t>
  </si>
  <si>
    <t>Joint: Kalrez</t>
  </si>
  <si>
    <t>MAG5040-1AB10-1AA0</t>
  </si>
  <si>
    <t>Convertisseur/Afficheur</t>
  </si>
  <si>
    <t>Alimentation : 230Vac</t>
  </si>
  <si>
    <t>Sortie: 4-20mA et Impulsions</t>
  </si>
  <si>
    <t>Fonction totalisation</t>
  </si>
  <si>
    <t>Version déportée</t>
  </si>
  <si>
    <t>Avec cable 10mètres</t>
  </si>
  <si>
    <t>Avec afficheur</t>
  </si>
  <si>
    <t>Livré à Tournefeuille</t>
  </si>
  <si>
    <t>Tube de mesure: Oxyde de zirconium</t>
  </si>
  <si>
    <t>Electrodes: Platine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</si>
</sst>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topLeftCell="A19" zoomScaleNormal="100" workbookViewId="0">
      <selection activeCell="D32" sqref="D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41060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61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1031</v>
      </c>
      <c r="I23" s="47"/>
      <c r="J23" s="47">
        <f>G23*H23</f>
        <v>1031</v>
      </c>
      <c r="K23" s="76" t="s">
        <v>21</v>
      </c>
      <c r="L23" s="17">
        <v>1438</v>
      </c>
      <c r="M23" s="84">
        <v>0.56999999999999995</v>
      </c>
      <c r="N23" s="17">
        <f>L23*(1-M23)</f>
        <v>618.34</v>
      </c>
      <c r="O23" s="98">
        <v>0.4</v>
      </c>
      <c r="P23" s="95">
        <f>N23/(1-O23)</f>
        <v>1030.5666666666668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78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82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83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67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17" t="s">
        <v>69</v>
      </c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37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17" t="s">
        <v>70</v>
      </c>
      <c r="E34" s="96" t="s">
        <v>71</v>
      </c>
      <c r="F34" s="96"/>
      <c r="G34" s="97">
        <v>1</v>
      </c>
      <c r="H34" s="48">
        <v>1160</v>
      </c>
      <c r="I34" s="47"/>
      <c r="J34" s="47"/>
      <c r="K34" s="76" t="s">
        <v>21</v>
      </c>
      <c r="L34" s="17">
        <v>1618</v>
      </c>
      <c r="M34" s="84">
        <v>0.56999999999999995</v>
      </c>
      <c r="N34" s="17">
        <f>L34*(1-M34)</f>
        <v>695.74000000000012</v>
      </c>
      <c r="O34" s="98">
        <v>0.4</v>
      </c>
      <c r="P34" s="95">
        <f>N34/(1-O34)</f>
        <v>1159.5666666666668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72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3</v>
      </c>
      <c r="C37" s="11"/>
      <c r="D37" s="96" t="s">
        <v>73</v>
      </c>
      <c r="E37" s="96" t="s">
        <v>74</v>
      </c>
      <c r="F37" s="96"/>
      <c r="G37" s="97">
        <v>1</v>
      </c>
      <c r="H37" s="48">
        <v>593</v>
      </c>
      <c r="I37" s="47"/>
      <c r="J37" s="47">
        <f>G37*H37</f>
        <v>593</v>
      </c>
      <c r="K37" s="76" t="s">
        <v>21</v>
      </c>
      <c r="M37" s="84"/>
      <c r="N37" s="17">
        <f>306+N42</f>
        <v>355.57900000000001</v>
      </c>
      <c r="O37" s="98">
        <v>0.4</v>
      </c>
      <c r="P37" s="95">
        <f>N37/(1-O37)</f>
        <v>592.63166666666666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75</v>
      </c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76</v>
      </c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77</v>
      </c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78</v>
      </c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79</v>
      </c>
      <c r="F42" s="96"/>
      <c r="G42" s="97"/>
      <c r="H42" s="48"/>
      <c r="I42" s="47"/>
      <c r="J42" s="47"/>
      <c r="K42" s="76"/>
      <c r="L42" s="17">
        <f>10*11.53</f>
        <v>115.3</v>
      </c>
      <c r="M42" s="84">
        <v>0.56999999999999995</v>
      </c>
      <c r="N42" s="17">
        <f>L42*(1-M42)</f>
        <v>49.579000000000008</v>
      </c>
      <c r="O42" s="98">
        <v>0.4</v>
      </c>
      <c r="P42" s="95">
        <f>N42/(1-O42)</f>
        <v>82.631666666666689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80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1624</v>
      </c>
      <c r="K45" s="57"/>
    </row>
    <row r="46" spans="1:250" ht="15.75" customHeight="1">
      <c r="A46" s="17"/>
      <c r="B46" s="11"/>
      <c r="C46" s="11"/>
      <c r="D46" s="12"/>
      <c r="E46" s="41"/>
      <c r="F46" s="39"/>
      <c r="G46" s="40" t="s">
        <v>34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38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35</v>
      </c>
      <c r="H48" s="70" t="s">
        <v>3</v>
      </c>
      <c r="I48" s="71"/>
      <c r="J48" s="71">
        <v>35</v>
      </c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36</v>
      </c>
      <c r="H49" s="48" t="s">
        <v>3</v>
      </c>
      <c r="I49" s="47"/>
      <c r="J49" s="47">
        <f>SUM(J45:J48)</f>
        <v>1659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37</v>
      </c>
      <c r="H50" s="63" t="s">
        <v>3</v>
      </c>
      <c r="I50" s="64"/>
      <c r="J50" s="64">
        <f>0.196*J49</f>
        <v>325.16399999999999</v>
      </c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1984.164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54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39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40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41</v>
      </c>
      <c r="E59" s="18" t="s">
        <v>81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48</v>
      </c>
      <c r="E60" s="87" t="s">
        <v>52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49</v>
      </c>
      <c r="E61" s="17" t="s">
        <v>42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53</v>
      </c>
      <c r="E62" s="22" t="s">
        <v>43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50</v>
      </c>
      <c r="E63" s="17" t="s">
        <v>44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51</v>
      </c>
      <c r="E64" s="11" t="s">
        <v>45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46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15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47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2012-05-31T15:43:59Z</dcterms:modified>
</cp:coreProperties>
</file>