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8" i="1" l="1"/>
  <c r="J45" i="1" l="1"/>
  <c r="L34" i="1"/>
  <c r="N34" i="1" s="1"/>
  <c r="P34" i="1" s="1"/>
  <c r="J34" i="1"/>
  <c r="L31" i="1"/>
  <c r="L23" i="1"/>
  <c r="J43" i="1" l="1"/>
  <c r="J37" i="1"/>
  <c r="J31" i="1"/>
  <c r="P43" i="1"/>
  <c r="P37" i="1"/>
  <c r="L43" i="1"/>
  <c r="N43" i="1" s="1"/>
  <c r="N31" i="1"/>
  <c r="P31" i="1" s="1"/>
  <c r="N23" i="1" l="1"/>
  <c r="P23" i="1" s="1"/>
  <c r="J23" i="1" l="1"/>
  <c r="J50" i="1" s="1"/>
  <c r="J52" i="1" l="1"/>
</calcChain>
</file>

<file path=xl/sharedStrings.xml><?xml version="1.0" encoding="utf-8"?>
<sst xmlns="http://schemas.openxmlformats.org/spreadsheetml/2006/main" count="106" uniqueCount="86">
  <si>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</si>
  <si>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</si>
  <si>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</si>
  <si>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</si>
  <si>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</si>
  <si>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</si>
  <si>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</si>
  <si>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</si>
  <si>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</si>
  <si>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</si>
  <si>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</si>
  <si>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</si>
  <si>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</si>
  <si>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</si>
  <si>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</si>
  <si>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</si>
  <si>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</si>
  <si>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</si>
  <si>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</si>
  <si>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</si>
  <si>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</si>
  <si>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</si>
  <si>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</si>
  <si>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</si>
  <si>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</si>
  <si>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</si>
  <si>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</si>
  <si>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</si>
  <si>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</si>
  <si>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</si>
  <si>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</si>
  <si>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</si>
  <si>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</si>
  <si>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</si>
  <si>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</si>
  <si>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</si>
  <si>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</si>
  <si>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</si>
  <si>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</si>
  <si>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</si>
  <si>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</si>
  <si>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</si>
  <si>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</si>
  <si>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</si>
  <si>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</si>
  <si>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</si>
  <si>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</si>
  <si>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</si>
  <si>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</si>
  <si>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</si>
  <si>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</si>
  <si>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</si>
  <si>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</si>
  <si>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Micom Co.</t>
  </si>
  <si>
    <t>28 Sherif st., Downtown</t>
  </si>
  <si>
    <t>Cairo</t>
  </si>
  <si>
    <t>Egypt</t>
  </si>
  <si>
    <t>Tel: +202-23945400</t>
  </si>
  <si>
    <t>Fax: +202-23905822</t>
  </si>
  <si>
    <t>Ms. Effat Nabil </t>
  </si>
  <si>
    <t>Electrodes: 1.4571</t>
  </si>
  <si>
    <t>Cable glands: 1/2 NPT</t>
  </si>
  <si>
    <t xml:space="preserve">Protection: IP67/Nema </t>
  </si>
  <si>
    <t>Power supply: 230Vac</t>
  </si>
  <si>
    <t>Liner: Hard Rubber</t>
  </si>
  <si>
    <t>Remote version</t>
  </si>
  <si>
    <t>dito</t>
  </si>
  <si>
    <t>MAG5040-1AB20-1AA0</t>
  </si>
  <si>
    <t>Magflux M1 converter</t>
  </si>
  <si>
    <t>Magflux A Flowmeter sensor</t>
  </si>
  <si>
    <t>Outputs: 4-20mA and pulses</t>
  </si>
  <si>
    <t>With display</t>
  </si>
  <si>
    <t>Electrical connection: 1/2 NPT</t>
  </si>
  <si>
    <t>With cable 10metres</t>
  </si>
  <si>
    <t>4</t>
  </si>
  <si>
    <t>Advance payment</t>
  </si>
  <si>
    <t>Ex work Germany</t>
  </si>
  <si>
    <t>A2012RH201</t>
  </si>
  <si>
    <t>Flanges DN200 PN10 steel</t>
  </si>
  <si>
    <t>MAG5711-2MA10-0BB0</t>
  </si>
  <si>
    <t>MAG5711-2NA10-0BB0</t>
  </si>
  <si>
    <t>Flanges DN250 PN10 steel</t>
  </si>
  <si>
    <t>MAG5711-2SA10-0BB0</t>
  </si>
  <si>
    <t>Flanges DN500 PN10 steel</t>
  </si>
  <si>
    <t>EXTRA Discount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</si>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</sst>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2" xfId="0" applyFont="1" applyBorder="1" applyAlignment="1">
      <alignment horizontal="right" vertical="center"/>
    </xf>
    <xf numFmtId="9" fontId="17" fillId="0" borderId="2" xfId="4" applyFont="1" applyBorder="1" applyAlignment="1" applyProtection="1">
      <alignment horizontal="center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F9" sqref="F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85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53</v>
      </c>
      <c r="E8" s="8"/>
      <c r="F8" s="21"/>
      <c r="G8" s="21"/>
      <c r="H8" s="30" t="s">
        <v>1</v>
      </c>
      <c r="I8" s="17"/>
      <c r="J8" s="74">
        <v>41150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F12" s="21"/>
      <c r="G12" s="17"/>
      <c r="H12" s="20" t="s">
        <v>30</v>
      </c>
      <c r="I12" s="20"/>
      <c r="J12" s="31" t="s">
        <v>77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79</v>
      </c>
      <c r="E23" s="17" t="s">
        <v>69</v>
      </c>
      <c r="G23" s="97">
        <v>1</v>
      </c>
      <c r="H23" s="48">
        <v>916</v>
      </c>
      <c r="I23" s="47"/>
      <c r="J23" s="47">
        <f>G23*H23</f>
        <v>916</v>
      </c>
      <c r="K23" s="76" t="s">
        <v>74</v>
      </c>
      <c r="L23" s="17">
        <f>1334+157</f>
        <v>1491</v>
      </c>
      <c r="M23" s="84">
        <v>0.56999999999999995</v>
      </c>
      <c r="N23" s="17">
        <f>L23*(1-M23)</f>
        <v>641.13000000000011</v>
      </c>
      <c r="O23" s="98">
        <v>0.3</v>
      </c>
      <c r="P23" s="95">
        <f>N23/(1-O23)</f>
        <v>915.9000000000002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78</v>
      </c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60</v>
      </c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61</v>
      </c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62</v>
      </c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80</v>
      </c>
      <c r="E31" s="17" t="s">
        <v>66</v>
      </c>
      <c r="G31" s="97">
        <v>2</v>
      </c>
      <c r="H31" s="48">
        <v>1034</v>
      </c>
      <c r="I31" s="47"/>
      <c r="J31" s="47">
        <f>G31*H31</f>
        <v>2068</v>
      </c>
      <c r="K31" s="76" t="s">
        <v>74</v>
      </c>
      <c r="L31" s="17">
        <f>1527+157</f>
        <v>1684</v>
      </c>
      <c r="M31" s="84">
        <v>0.56999999999999995</v>
      </c>
      <c r="N31" s="17">
        <f>L31*(1-M31)</f>
        <v>724.12000000000012</v>
      </c>
      <c r="O31" s="98">
        <v>0.3</v>
      </c>
      <c r="P31" s="95">
        <f>N31/(1-O31)</f>
        <v>1034.457142857143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81</v>
      </c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C33" s="11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17" t="s">
        <v>82</v>
      </c>
      <c r="E34" s="17" t="s">
        <v>66</v>
      </c>
      <c r="G34" s="97">
        <v>6</v>
      </c>
      <c r="H34" s="48">
        <v>2683</v>
      </c>
      <c r="I34" s="47"/>
      <c r="J34" s="47">
        <f>G34*H34</f>
        <v>16098</v>
      </c>
      <c r="K34" s="76" t="s">
        <v>74</v>
      </c>
      <c r="L34" s="17">
        <f>4210+157</f>
        <v>4367</v>
      </c>
      <c r="M34" s="84">
        <v>0.56999999999999995</v>
      </c>
      <c r="N34" s="17">
        <f>L34*(1-M34)</f>
        <v>1877.8100000000002</v>
      </c>
      <c r="O34" s="98">
        <v>0.3</v>
      </c>
      <c r="P34" s="95">
        <f>N34/(1-O34)</f>
        <v>2682.5857142857149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83</v>
      </c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4</v>
      </c>
      <c r="C37" s="11"/>
      <c r="D37" s="17" t="s">
        <v>67</v>
      </c>
      <c r="E37" s="17" t="s">
        <v>68</v>
      </c>
      <c r="G37" s="97">
        <v>9</v>
      </c>
      <c r="H37" s="48">
        <v>510</v>
      </c>
      <c r="I37" s="47"/>
      <c r="J37" s="47">
        <f>G37*H37</f>
        <v>4590</v>
      </c>
      <c r="K37" s="76" t="s">
        <v>74</v>
      </c>
      <c r="N37" s="17">
        <v>306</v>
      </c>
      <c r="O37" s="98">
        <v>0.4</v>
      </c>
      <c r="P37" s="95">
        <f>N37/(1-O37)</f>
        <v>510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63</v>
      </c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70</v>
      </c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71</v>
      </c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72</v>
      </c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65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73</v>
      </c>
      <c r="G43" s="97">
        <v>9</v>
      </c>
      <c r="H43" s="48">
        <v>71</v>
      </c>
      <c r="I43" s="47"/>
      <c r="J43" s="47">
        <f>G43*H43</f>
        <v>639</v>
      </c>
      <c r="K43" s="76" t="s">
        <v>74</v>
      </c>
      <c r="L43" s="17">
        <f>11.53*10</f>
        <v>115.3</v>
      </c>
      <c r="M43" s="84">
        <v>0.56999999999999995</v>
      </c>
      <c r="N43" s="17">
        <f>L43*(1-M43)</f>
        <v>49.579000000000008</v>
      </c>
      <c r="O43" s="98">
        <v>0.3</v>
      </c>
      <c r="P43" s="95">
        <f>N43/(1-O43)</f>
        <v>70.827142857142874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24311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34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38</v>
      </c>
      <c r="H47" s="51" t="s">
        <v>3</v>
      </c>
      <c r="I47" s="52"/>
      <c r="J47" s="52">
        <v>0</v>
      </c>
      <c r="K47" s="56"/>
    </row>
    <row r="48" spans="1:250" ht="15.75" customHeight="1">
      <c r="A48" s="17"/>
      <c r="B48" s="11"/>
      <c r="C48" s="11"/>
      <c r="D48" s="12"/>
      <c r="E48" s="21"/>
      <c r="F48" s="39"/>
      <c r="G48" s="102" t="s">
        <v>84</v>
      </c>
      <c r="H48" s="103">
        <v>-0.05</v>
      </c>
      <c r="I48" s="50"/>
      <c r="J48" s="50">
        <f>J45*H48</f>
        <v>-1215.55</v>
      </c>
      <c r="K48" s="55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35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8" t="s">
        <v>3</v>
      </c>
      <c r="I50" s="47"/>
      <c r="J50" s="47">
        <f>SUM(J45:J49)</f>
        <v>23095.45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37</v>
      </c>
      <c r="H51" s="63" t="s">
        <v>3</v>
      </c>
      <c r="I51" s="64"/>
      <c r="J51" s="64"/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23095.45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40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41</v>
      </c>
      <c r="E60" s="18" t="s">
        <v>76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87" t="s">
        <v>75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22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51</v>
      </c>
      <c r="E64" s="17" t="s">
        <v>44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52</v>
      </c>
      <c r="E65" s="11" t="s">
        <v>45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16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2012-08-29T09:49:13Z</dcterms:modified>
</cp:coreProperties>
</file>