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42" i="1" l="1"/>
  <c r="J36" i="1"/>
  <c r="J32" i="1"/>
  <c r="P42" i="1"/>
  <c r="P36" i="1"/>
  <c r="P32" i="1"/>
  <c r="P23" i="1"/>
  <c r="L42" i="1"/>
  <c r="N42" i="1" s="1"/>
  <c r="L32" i="1"/>
  <c r="N32" i="1" s="1"/>
  <c r="L23" i="1"/>
  <c r="N23" i="1" l="1"/>
  <c r="J23" i="1" l="1"/>
  <c r="J44" i="1" s="1"/>
  <c r="J48" i="1" s="1"/>
  <c r="J50" i="1" l="1"/>
</calcChain>
</file>

<file path=xl/sharedStrings.xml><?xml version="1.0" encoding="utf-8"?>
<sst xmlns="http://schemas.openxmlformats.org/spreadsheetml/2006/main" count="102" uniqueCount="84">
  <si>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</si>
  <si>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</si>
  <si>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</si>
  <si>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</si>
  <si>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</si>
  <si>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</si>
  <si>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</si>
  <si>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</si>
  <si>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</si>
  <si>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</si>
  <si>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</si>
  <si>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</si>
  <si>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</si>
  <si>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</si>
  <si>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</si>
  <si>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</si>
  <si>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</si>
  <si>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</si>
  <si>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</si>
  <si>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</si>
  <si>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</si>
  <si>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</si>
  <si>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</si>
  <si>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</si>
  <si>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</si>
  <si>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</si>
  <si>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</si>
  <si>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</si>
  <si>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</si>
  <si>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</si>
  <si>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</si>
  <si>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</si>
  <si>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</si>
  <si>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</si>
  <si>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</si>
  <si>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</si>
  <si>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</si>
  <si>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</si>
  <si>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</si>
  <si>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</si>
  <si>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</si>
  <si>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</si>
  <si>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</si>
  <si>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</si>
  <si>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</si>
  <si>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</si>
  <si>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</si>
  <si>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</si>
  <si>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</si>
  <si>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</si>
  <si>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</si>
  <si>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</si>
  <si>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</si>
  <si>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A2012RH067</t>
  </si>
  <si>
    <t>Micom Co.</t>
  </si>
  <si>
    <t>28 Sherif st., Downtown</t>
  </si>
  <si>
    <t>Cairo</t>
  </si>
  <si>
    <t>Egypt</t>
  </si>
  <si>
    <t>Tel: +202-23945400</t>
  </si>
  <si>
    <t>Fax: +202-23905822</t>
  </si>
  <si>
    <t>Ms. Effat Nabil </t>
  </si>
  <si>
    <t>Flanges DN200 PN16 steel</t>
  </si>
  <si>
    <t>Electrodes: 1.4571</t>
  </si>
  <si>
    <t>Cable glands: 1/2 NPT</t>
  </si>
  <si>
    <t xml:space="preserve">Protection: IP67/Nema </t>
  </si>
  <si>
    <t>Tag nameplate: FT 10211</t>
  </si>
  <si>
    <t>MAG5712-2MA10-0BB0  B11</t>
  </si>
  <si>
    <t>Power supply: 230Vac</t>
  </si>
  <si>
    <t>Liner: Hard Rubber</t>
  </si>
  <si>
    <t>MAG5714-2JA10-0BB0  B11</t>
  </si>
  <si>
    <t>Remote version</t>
  </si>
  <si>
    <t>dito</t>
  </si>
  <si>
    <t>Flanges DN100 PN40 steel</t>
  </si>
  <si>
    <t>Tag nameplate: to be given at order level</t>
  </si>
  <si>
    <t>MAG5040-1AB20-1AA0</t>
  </si>
  <si>
    <t>Magflux M1 converter</t>
  </si>
  <si>
    <t>Magflux A Flowmeter sensor</t>
  </si>
  <si>
    <t>Outputs: 4-20mA and pulses</t>
  </si>
  <si>
    <t>With display</t>
  </si>
  <si>
    <t>Electrical connection: 1/2 NPT</t>
  </si>
  <si>
    <t>With cable 10metres</t>
  </si>
  <si>
    <t>4</t>
  </si>
  <si>
    <t>Advance payment</t>
  </si>
  <si>
    <t>Ex work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</si>
</sst>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F27" sqref="F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40953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F12" s="21"/>
      <c r="G12" s="17"/>
      <c r="H12" s="20" t="s">
        <v>30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76</v>
      </c>
      <c r="G23" s="100">
        <v>1</v>
      </c>
      <c r="H23" s="48">
        <v>1084</v>
      </c>
      <c r="I23" s="47"/>
      <c r="J23" s="47">
        <f>G23*H23</f>
        <v>1084</v>
      </c>
      <c r="K23" s="76" t="s">
        <v>81</v>
      </c>
      <c r="L23" s="17">
        <f>1608+157</f>
        <v>1765</v>
      </c>
      <c r="M23" s="84">
        <v>0.56999999999999995</v>
      </c>
      <c r="N23" s="17">
        <f>L23*(1-M23)</f>
        <v>758.95</v>
      </c>
      <c r="O23" s="101">
        <v>0.3</v>
      </c>
      <c r="P23" s="95">
        <f>N23/(1-O23)</f>
        <v>1084.2142857142858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G24" s="100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68</v>
      </c>
      <c r="G25" s="100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62</v>
      </c>
      <c r="G26" s="100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63</v>
      </c>
      <c r="G27" s="100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G28" s="100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G29" s="100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G30" s="100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G31" s="100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69</v>
      </c>
      <c r="E32" s="17" t="s">
        <v>71</v>
      </c>
      <c r="G32" s="100">
        <v>1</v>
      </c>
      <c r="H32" s="48">
        <v>776</v>
      </c>
      <c r="I32" s="47"/>
      <c r="J32" s="47">
        <f>G32*H32</f>
        <v>776</v>
      </c>
      <c r="K32" s="76" t="s">
        <v>81</v>
      </c>
      <c r="L32" s="17">
        <f>1106+157</f>
        <v>1263</v>
      </c>
      <c r="M32" s="84">
        <v>0.56999999999999995</v>
      </c>
      <c r="N32" s="17">
        <f>L32*(1-M32)</f>
        <v>543.09</v>
      </c>
      <c r="O32" s="101">
        <v>0.3</v>
      </c>
      <c r="P32" s="95">
        <f>N32/(1-O32)</f>
        <v>775.84285714285727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G33" s="10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E34" s="17" t="s">
        <v>73</v>
      </c>
      <c r="G34" s="100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G35" s="100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17" t="s">
        <v>74</v>
      </c>
      <c r="E36" s="17" t="s">
        <v>75</v>
      </c>
      <c r="G36" s="100">
        <v>2</v>
      </c>
      <c r="H36" s="48">
        <v>510</v>
      </c>
      <c r="I36" s="47"/>
      <c r="J36" s="47">
        <f>G36*H36</f>
        <v>1020</v>
      </c>
      <c r="K36" s="76" t="s">
        <v>81</v>
      </c>
      <c r="N36" s="17">
        <v>306</v>
      </c>
      <c r="O36" s="101">
        <v>0.4</v>
      </c>
      <c r="P36" s="95">
        <f>N36/(1-O36)</f>
        <v>510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67</v>
      </c>
      <c r="G37" s="100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77</v>
      </c>
      <c r="G38" s="100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78</v>
      </c>
      <c r="G39" s="100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79</v>
      </c>
      <c r="G40" s="100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70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80</v>
      </c>
      <c r="G42" s="100">
        <v>2</v>
      </c>
      <c r="H42" s="48">
        <v>71</v>
      </c>
      <c r="I42" s="47"/>
      <c r="J42" s="47">
        <f>G42*H42</f>
        <v>142</v>
      </c>
      <c r="K42" s="76" t="s">
        <v>81</v>
      </c>
      <c r="L42" s="17">
        <f>11.53*10</f>
        <v>115.3</v>
      </c>
      <c r="M42" s="84">
        <v>0.56999999999999995</v>
      </c>
      <c r="N42" s="17">
        <f>L42*(1-M42)</f>
        <v>49.579000000000008</v>
      </c>
      <c r="O42" s="101">
        <v>0.3</v>
      </c>
      <c r="P42" s="95">
        <f>N42/(1-O42)</f>
        <v>70.827142857142874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3022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34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38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35</v>
      </c>
      <c r="H47" s="70" t="s">
        <v>3</v>
      </c>
      <c r="I47" s="71"/>
      <c r="J47" s="71"/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36</v>
      </c>
      <c r="H48" s="48" t="s">
        <v>3</v>
      </c>
      <c r="I48" s="47"/>
      <c r="J48" s="47">
        <f>SUM(J44:J47)</f>
        <v>3022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37</v>
      </c>
      <c r="H49" s="63" t="s">
        <v>3</v>
      </c>
      <c r="I49" s="64"/>
      <c r="J49" s="64"/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3022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39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40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41</v>
      </c>
      <c r="E58" s="18" t="s">
        <v>83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87" t="s">
        <v>82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22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17" t="s">
        <v>44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52</v>
      </c>
      <c r="E63" s="11" t="s">
        <v>45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47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2012-02-14T14:18:21Z</dcterms:modified>
</cp:coreProperties>
</file>