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L33" i="1" l="1"/>
  <c r="L23" i="1"/>
  <c r="J33" i="1" l="1"/>
  <c r="N33" i="1"/>
  <c r="P33" i="1" s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<sst xmlns="http://schemas.openxmlformats.org/spreadsheetml/2006/main" count="102" uniqueCount="80">
  <si>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</si>
  <si>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</si>
  <si>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</si>
  <si>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</si>
  <si>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</si>
  <si>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</si>
  <si>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</si>
  <si>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</si>
  <si>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</si>
  <si>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</si>
  <si>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</si>
  <si>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</si>
  <si>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</si>
  <si>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</si>
  <si>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</si>
  <si>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</si>
  <si>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</si>
  <si>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</si>
  <si>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</si>
  <si>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</si>
  <si>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</si>
  <si>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</si>
  <si>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</si>
  <si>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</si>
  <si>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</si>
  <si>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</si>
  <si>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</si>
  <si>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</si>
  <si>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</si>
  <si>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</si>
  <si>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</si>
  <si>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</si>
  <si>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</si>
  <si>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</si>
  <si>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</si>
  <si>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</si>
  <si>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</si>
  <si>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</si>
  <si>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</si>
  <si>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</si>
  <si>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</si>
  <si>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</si>
  <si>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</si>
  <si>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</si>
  <si>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</si>
  <si>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</si>
  <si>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</si>
  <si>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</si>
  <si>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</si>
  <si>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</si>
  <si>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</si>
  <si>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</si>
  <si>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</si>
  <si>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</si>
  <si>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</si>
  <si>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Jean Claude REYBAUD</t>
  </si>
  <si>
    <t>Consultant SERES Technologies</t>
  </si>
  <si>
    <t>Tel: +33 (0)4 42 90 47 68</t>
  </si>
  <si>
    <t>Fax: +33 (0)4 42 90 71 97</t>
  </si>
  <si>
    <t>Mail: jean-claude.reybaud.ext@areva.com</t>
  </si>
  <si>
    <t>HELION / Groupe AREVA</t>
  </si>
  <si>
    <t>Domaine du petit Arbois</t>
  </si>
  <si>
    <t>13545 Aix en Provence Cedex 04</t>
  </si>
  <si>
    <t>Bâtiment Jules Verne BP71</t>
  </si>
  <si>
    <t>A2012RH029</t>
  </si>
  <si>
    <t>Débit: 0-1000Nl/mn 20°C à 101,325Kpas</t>
  </si>
  <si>
    <t>Média: Hydrogène</t>
  </si>
  <si>
    <t>Avec afficheur intégré</t>
  </si>
  <si>
    <t>Matériau: SUS316</t>
  </si>
  <si>
    <t>Connexion: 1/2" swagelok</t>
  </si>
  <si>
    <t>Débitmètre Thermique Massique CMS</t>
  </si>
  <si>
    <t>Débit: 0-500Nl/mn 20°C à 101,325Kpas</t>
  </si>
  <si>
    <t>Alimentation: 24Vdc sortie : 4-20mA</t>
  </si>
  <si>
    <t>Média: Oxygène</t>
  </si>
  <si>
    <t>Traitement sans huile</t>
  </si>
  <si>
    <t>6</t>
  </si>
  <si>
    <t>Certificat d'étalonnage</t>
  </si>
  <si>
    <t>CMS1000BTSH2001D0</t>
  </si>
  <si>
    <t>CMS0500BTSS2001D0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</si>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</sst>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claude.reybaud.ext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K27" sqref="K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79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41009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31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58</v>
      </c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59</v>
      </c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77</v>
      </c>
      <c r="E23" s="17" t="s">
        <v>70</v>
      </c>
      <c r="G23" s="17">
        <v>1</v>
      </c>
      <c r="H23" s="48">
        <v>1867</v>
      </c>
      <c r="I23" s="47"/>
      <c r="J23" s="47">
        <f>G23*H23</f>
        <v>1867</v>
      </c>
      <c r="K23" s="76" t="s">
        <v>75</v>
      </c>
      <c r="L23" s="17">
        <f>1900+60+60+40+25</f>
        <v>2085</v>
      </c>
      <c r="M23" s="84">
        <v>0.4</v>
      </c>
      <c r="N23" s="17">
        <f>L23*(1-M23)</f>
        <v>1251</v>
      </c>
      <c r="O23" s="97">
        <v>0.33</v>
      </c>
      <c r="P23" s="95">
        <f>N23/(1-O23)</f>
        <v>1867.1641791044779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17" t="s">
        <v>74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17" t="s">
        <v>76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17" t="s">
        <v>72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78</v>
      </c>
      <c r="E33" s="17" t="s">
        <v>70</v>
      </c>
      <c r="G33" s="17">
        <v>1</v>
      </c>
      <c r="H33" s="48">
        <v>1707</v>
      </c>
      <c r="I33" s="47"/>
      <c r="J33" s="47">
        <f>G33*H33</f>
        <v>1707</v>
      </c>
      <c r="K33" s="76" t="s">
        <v>75</v>
      </c>
      <c r="L33" s="17">
        <f>1730+50+50+40+25</f>
        <v>1895</v>
      </c>
      <c r="M33" s="84">
        <v>0.4</v>
      </c>
      <c r="N33" s="17">
        <f>L33*(1-M33)</f>
        <v>1137</v>
      </c>
      <c r="O33" s="97">
        <v>0.33</v>
      </c>
      <c r="P33" s="95">
        <f>N33/(1-O33)</f>
        <v>1697.0149253731345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17" t="s">
        <v>71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17" t="s">
        <v>73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17" t="s">
        <v>67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17" t="s">
        <v>68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17" t="s">
        <v>69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17" t="s">
        <v>74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17" t="s">
        <v>76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17" t="s">
        <v>72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3574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35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39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36</v>
      </c>
      <c r="H47" s="70" t="s">
        <v>3</v>
      </c>
      <c r="I47" s="71"/>
      <c r="J47" s="71">
        <v>0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37</v>
      </c>
      <c r="H48" s="48" t="s">
        <v>3</v>
      </c>
      <c r="I48" s="47"/>
      <c r="J48" s="47">
        <f>SUM(J44:J47)</f>
        <v>3574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38</v>
      </c>
      <c r="H49" s="63" t="s">
        <v>3</v>
      </c>
      <c r="I49" s="64"/>
      <c r="J49" s="64">
        <f>0.196*J48</f>
        <v>700.50400000000002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4274.5039999999999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9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40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41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42</v>
      </c>
      <c r="E58" s="18" t="s">
        <v>54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87" t="s">
        <v>20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51</v>
      </c>
      <c r="E61" s="22" t="s">
        <v>44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17" t="s">
        <v>45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53</v>
      </c>
      <c r="E63" s="11" t="s">
        <v>46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16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48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jean-claude.reybaud.ext@areva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2012-04-10T08:33:21Z</dcterms:modified>
</cp:coreProperties>
</file>