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46" i="1" l="1"/>
  <c r="N43" i="1"/>
  <c r="J43" i="1"/>
  <c r="L33" i="1" l="1"/>
  <c r="L23" i="1"/>
  <c r="J33" i="1" l="1"/>
  <c r="N33" i="1"/>
  <c r="P33" i="1" s="1"/>
  <c r="N23" i="1" l="1"/>
  <c r="P23" i="1" s="1"/>
  <c r="J23" i="1" l="1"/>
  <c r="J50" i="1" s="1"/>
  <c r="J51" i="1" l="1"/>
  <c r="J52" i="1" s="1"/>
</calcChain>
</file>

<file path=xl/sharedStrings.xml><?xml version="1.0" encoding="utf-8"?>
<sst xmlns="http://schemas.openxmlformats.org/spreadsheetml/2006/main" count="108" uniqueCount="85">
  <si>
    <t xml:space="preserve"> </t>
  </si>
  <si>
    <t>DATE:</t>
  </si>
  <si>
    <t>(EURO)</t>
  </si>
  <si>
    <t>EURO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</si>
  <si>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</si>
  <si>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</si>
  <si>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</si>
  <si>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</si>
  <si>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</si>
  <si>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</si>
  <si>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</si>
  <si>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</si>
  <si>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</si>
  <si>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</si>
  <si>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</si>
  <si>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</si>
  <si>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</si>
  <si>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</si>
  <si>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</si>
  <si>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</si>
  <si>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</si>
  <si>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</si>
  <si>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</si>
  <si>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</si>
  <si>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</si>
  <si>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</si>
  <si>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</si>
  <si>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Votre reference No. :</t>
  </si>
  <si>
    <t>Notre offre No. :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</si>
  <si>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</si>
  <si>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</si>
  <si>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</si>
  <si>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</si>
  <si>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</si>
  <si>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</si>
  <si>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</si>
  <si>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</si>
  <si>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</si>
  <si>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</si>
  <si>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</si>
  <si>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</si>
  <si>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</si>
  <si>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</si>
  <si>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</si>
  <si>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</si>
  <si>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</si>
  <si>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</si>
  <si>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</si>
  <si>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</si>
  <si>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</si>
  <si>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Jean Claude REYBAUD</t>
  </si>
  <si>
    <t>Consultant SERES Technologies</t>
  </si>
  <si>
    <t>Tel: +33 (0)4 42 90 47 68</t>
  </si>
  <si>
    <t>Fax: +33 (0)4 42 90 71 97</t>
  </si>
  <si>
    <t>Mail: jean-claude.reybaud.ext@areva.com</t>
  </si>
  <si>
    <t>HELION / Groupe AREVA</t>
  </si>
  <si>
    <t>Domaine du petit Arbois</t>
  </si>
  <si>
    <t>13545 Aix en Provence Cedex 04</t>
  </si>
  <si>
    <t>Bâtiment Jules Verne BP71</t>
  </si>
  <si>
    <t>A2012RH029</t>
  </si>
  <si>
    <t>Débit: 0-1000Nl/mn 20°C à 101,325Kpas</t>
  </si>
  <si>
    <t>Média: Hydrogène</t>
  </si>
  <si>
    <t>Avec afficheur intégré</t>
  </si>
  <si>
    <t>Matériau: SUS316</t>
  </si>
  <si>
    <t>Connexion: 1/2" swagelok</t>
  </si>
  <si>
    <t>Débitmètre Thermique Massique CMS</t>
  </si>
  <si>
    <t>Débit: 0-500Nl/mn 20°C à 101,325Kpas</t>
  </si>
  <si>
    <t>Alimentation: 24Vdc sortie : 4-20mA</t>
  </si>
  <si>
    <t>Média: Oxygène</t>
  </si>
  <si>
    <t>Traitement sans huile</t>
  </si>
  <si>
    <t>Certificat d'étalonnage</t>
  </si>
  <si>
    <t>CMS1000BTSH2001D0</t>
  </si>
  <si>
    <t>CMS0500BTSS2001D0</t>
  </si>
  <si>
    <t>81446594-005</t>
  </si>
  <si>
    <t>Connecteur et câble 5 mètres</t>
  </si>
  <si>
    <t>Confirmation de Commande</t>
  </si>
  <si>
    <t>Confirmation de Commande No. :</t>
  </si>
  <si>
    <t>A2012RH029OC</t>
  </si>
  <si>
    <t>Helion-BCF120279</t>
  </si>
  <si>
    <t>01/06/12</t>
  </si>
  <si>
    <t>Addresse de Livraison:</t>
  </si>
  <si>
    <t>HELION</t>
  </si>
  <si>
    <t>Bâtiment Jules Verne</t>
  </si>
  <si>
    <t>BP71</t>
  </si>
  <si>
    <t>13545 Aix en provence Cedex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</si>
</sst>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11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1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1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1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5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5" fillId="0" borderId="0" xfId="0" applyFont="1" applyAlignment="1"/>
    <xf numFmtId="0" fontId="14" fillId="0" borderId="0" xfId="1" applyFont="1" applyAlignment="1" applyProtection="1">
      <alignment vertical="center"/>
    </xf>
    <xf numFmtId="0" fontId="14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Border="1" applyAlignment="1" applyProtection="1">
      <alignment horizontal="right" vertical="center"/>
      <protection locked="0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an-claude.reybaud.ext@arev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zoomScaleNormal="100" workbookViewId="0">
      <selection activeCell="K20" sqref="K2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/>
      <c r="H2" s="100" t="s">
        <v>75</v>
      </c>
      <c r="I2" s="85"/>
      <c r="J2" s="10"/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20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16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19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5" t="s">
        <v>55</v>
      </c>
      <c r="E8" s="8"/>
      <c r="F8" s="21"/>
      <c r="G8" s="21"/>
      <c r="H8" s="30" t="s">
        <v>1</v>
      </c>
      <c r="I8" s="17"/>
      <c r="J8" s="74">
        <v>41026</v>
      </c>
      <c r="K8" s="21"/>
      <c r="M8" s="88"/>
    </row>
    <row r="9" spans="1:250" ht="15.75" customHeight="1">
      <c r="A9" s="17"/>
      <c r="B9" s="21"/>
      <c r="C9" s="21"/>
      <c r="D9" s="95" t="s">
        <v>56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5" t="s">
        <v>58</v>
      </c>
      <c r="E10" s="8"/>
      <c r="F10" s="21"/>
      <c r="G10" s="30"/>
      <c r="H10" s="20" t="s">
        <v>76</v>
      </c>
      <c r="J10" s="17" t="s">
        <v>77</v>
      </c>
      <c r="K10" s="21"/>
      <c r="M10" s="88"/>
    </row>
    <row r="11" spans="1:250" ht="15.75" customHeight="1">
      <c r="A11" s="17"/>
      <c r="B11" s="21"/>
      <c r="C11" s="21"/>
      <c r="D11" s="95" t="s">
        <v>57</v>
      </c>
      <c r="E11" s="8"/>
      <c r="F11" s="21"/>
      <c r="G11" s="21"/>
      <c r="H11" s="20" t="s">
        <v>27</v>
      </c>
      <c r="J11" s="17" t="s">
        <v>78</v>
      </c>
      <c r="K11" s="32"/>
      <c r="M11" s="88"/>
    </row>
    <row r="12" spans="1:250" ht="15.75" customHeight="1">
      <c r="A12" s="17"/>
      <c r="B12" s="78" t="s">
        <v>5</v>
      </c>
      <c r="C12" s="21"/>
      <c r="D12" s="95" t="s">
        <v>50</v>
      </c>
      <c r="F12" s="21"/>
      <c r="G12" s="17"/>
      <c r="H12" s="20" t="s">
        <v>28</v>
      </c>
      <c r="I12" s="20"/>
      <c r="J12" s="31" t="s">
        <v>59</v>
      </c>
      <c r="K12" s="21"/>
      <c r="M12" s="88"/>
    </row>
    <row r="13" spans="1:250" ht="15.75" customHeight="1">
      <c r="A13" s="17"/>
      <c r="B13" s="78" t="s">
        <v>7</v>
      </c>
      <c r="C13" s="21"/>
      <c r="D13" s="95" t="s">
        <v>51</v>
      </c>
      <c r="F13" s="21"/>
      <c r="G13" s="17"/>
      <c r="H13" s="20" t="s">
        <v>29</v>
      </c>
      <c r="I13" s="21"/>
      <c r="J13" s="21" t="s">
        <v>13</v>
      </c>
      <c r="K13" s="21"/>
      <c r="M13" s="89"/>
    </row>
    <row r="14" spans="1:250" ht="15.75" customHeight="1">
      <c r="A14" s="17"/>
      <c r="B14" s="78" t="s">
        <v>6</v>
      </c>
      <c r="C14" s="21"/>
      <c r="D14" s="95" t="s">
        <v>52</v>
      </c>
      <c r="F14" s="21"/>
      <c r="G14" s="17"/>
      <c r="H14" s="20" t="s">
        <v>11</v>
      </c>
      <c r="I14" s="21"/>
      <c r="J14" s="79" t="s">
        <v>9</v>
      </c>
      <c r="K14" s="21"/>
    </row>
    <row r="15" spans="1:250" ht="15.75" customHeight="1">
      <c r="A15" s="17"/>
      <c r="B15" s="78" t="s">
        <v>8</v>
      </c>
      <c r="C15" s="17"/>
      <c r="D15" s="95" t="s">
        <v>53</v>
      </c>
      <c r="F15" s="21"/>
      <c r="G15" s="17"/>
      <c r="H15" s="20" t="s">
        <v>6</v>
      </c>
      <c r="J15" s="83" t="s">
        <v>12</v>
      </c>
      <c r="K15" s="21"/>
      <c r="M15" s="88"/>
    </row>
    <row r="16" spans="1:250" ht="15.75" customHeight="1">
      <c r="A16" s="17"/>
      <c r="B16" s="80" t="s">
        <v>10</v>
      </c>
      <c r="C16" s="17"/>
      <c r="D16" s="95" t="s">
        <v>54</v>
      </c>
      <c r="F16" s="21"/>
      <c r="G16" s="17"/>
      <c r="H16" s="20" t="s">
        <v>8</v>
      </c>
      <c r="J16" s="92" t="s">
        <v>15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10</v>
      </c>
      <c r="I17" s="21"/>
      <c r="J17" s="93" t="s">
        <v>17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/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5" t="s">
        <v>71</v>
      </c>
      <c r="E23" s="17" t="s">
        <v>65</v>
      </c>
      <c r="G23" s="17">
        <v>1</v>
      </c>
      <c r="H23" s="48">
        <v>1867</v>
      </c>
      <c r="I23" s="47"/>
      <c r="J23" s="47">
        <f>G23*H23</f>
        <v>1867</v>
      </c>
      <c r="K23" s="76" t="s">
        <v>79</v>
      </c>
      <c r="L23" s="17">
        <f>1900+60+60+40+25</f>
        <v>2085</v>
      </c>
      <c r="M23" s="84">
        <v>0.4</v>
      </c>
      <c r="N23" s="17">
        <f>L23*(1-M23)</f>
        <v>1251</v>
      </c>
      <c r="O23" s="96">
        <v>0.33</v>
      </c>
      <c r="P23" s="94">
        <f>N23/(1-O23)</f>
        <v>1867.1641791044779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5"/>
      <c r="E24" s="17" t="s">
        <v>60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5"/>
      <c r="E25" s="17" t="s">
        <v>61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5"/>
      <c r="E26" s="17" t="s">
        <v>62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5"/>
      <c r="E27" s="17" t="s">
        <v>63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5"/>
      <c r="E28" s="17" t="s">
        <v>64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5"/>
      <c r="E29" s="17" t="s">
        <v>69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5"/>
      <c r="E30" s="17" t="s">
        <v>70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5"/>
      <c r="E31" s="17" t="s">
        <v>67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5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5" t="s">
        <v>72</v>
      </c>
      <c r="E33" s="17" t="s">
        <v>65</v>
      </c>
      <c r="G33" s="17">
        <v>1</v>
      </c>
      <c r="H33" s="48">
        <v>1707</v>
      </c>
      <c r="I33" s="47"/>
      <c r="J33" s="47">
        <f>G33*H33</f>
        <v>1707</v>
      </c>
      <c r="K33" s="76" t="s">
        <v>79</v>
      </c>
      <c r="L33" s="17">
        <f>1730+50+50+40+25</f>
        <v>1895</v>
      </c>
      <c r="M33" s="84">
        <v>0.4</v>
      </c>
      <c r="N33" s="17">
        <f>L33*(1-M33)</f>
        <v>1137</v>
      </c>
      <c r="O33" s="96">
        <v>0.33</v>
      </c>
      <c r="P33" s="94">
        <f>N33/(1-O33)</f>
        <v>1697.0149253731345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5"/>
      <c r="E34" s="17" t="s">
        <v>66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5"/>
      <c r="E35" s="17" t="s">
        <v>68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5"/>
      <c r="E36" s="17" t="s">
        <v>62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5"/>
      <c r="E37" s="17" t="s">
        <v>63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5"/>
      <c r="E38" s="17" t="s">
        <v>64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5"/>
      <c r="E39" s="17" t="s">
        <v>69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5"/>
      <c r="E40" s="17" t="s">
        <v>70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5"/>
      <c r="E41" s="17" t="s">
        <v>67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5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>
        <v>3</v>
      </c>
      <c r="C43" s="11"/>
      <c r="D43" s="95" t="s">
        <v>73</v>
      </c>
      <c r="E43" s="17" t="s">
        <v>74</v>
      </c>
      <c r="G43" s="17">
        <v>2</v>
      </c>
      <c r="H43" s="48">
        <v>35</v>
      </c>
      <c r="I43" s="47"/>
      <c r="J43" s="47">
        <f>G43*H43</f>
        <v>70</v>
      </c>
      <c r="K43" s="76" t="s">
        <v>79</v>
      </c>
      <c r="L43" s="17">
        <v>35</v>
      </c>
      <c r="M43" s="84">
        <v>0.4</v>
      </c>
      <c r="N43" s="17">
        <f>L43*(1-M43)</f>
        <v>21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5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3644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31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35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32</v>
      </c>
      <c r="H49" s="70" t="s">
        <v>3</v>
      </c>
      <c r="I49" s="71"/>
      <c r="J49" s="71">
        <v>0</v>
      </c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33</v>
      </c>
      <c r="H50" s="48" t="s">
        <v>3</v>
      </c>
      <c r="I50" s="47"/>
      <c r="J50" s="47">
        <f>SUM(J46:J49)</f>
        <v>3644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34</v>
      </c>
      <c r="H51" s="63" t="s">
        <v>3</v>
      </c>
      <c r="I51" s="64"/>
      <c r="J51" s="64">
        <f>0.196*J50</f>
        <v>714.22400000000005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4358.2240000000002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/>
      <c r="C54" s="11"/>
      <c r="D54" s="101" t="s">
        <v>80</v>
      </c>
      <c r="E54" s="11" t="s">
        <v>81</v>
      </c>
      <c r="F54" s="11"/>
      <c r="G54" s="13"/>
      <c r="H54" s="14"/>
      <c r="I54" s="11"/>
      <c r="J54" s="1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 t="s">
        <v>56</v>
      </c>
      <c r="F55" s="11"/>
      <c r="G55" s="13"/>
      <c r="H55" s="14"/>
      <c r="I55" s="11"/>
      <c r="J55" s="1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7" t="s">
        <v>82</v>
      </c>
      <c r="F56" s="11"/>
      <c r="G56" s="13"/>
      <c r="H56" s="14"/>
      <c r="I56" s="11"/>
      <c r="J56" s="1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 t="s">
        <v>83</v>
      </c>
      <c r="F57" s="11"/>
      <c r="G57" s="13"/>
      <c r="H57" s="14"/>
      <c r="I57" s="11"/>
      <c r="J57" s="1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 t="s">
        <v>84</v>
      </c>
      <c r="F58" s="11"/>
      <c r="G58" s="13"/>
      <c r="H58" s="19"/>
      <c r="I58" s="11"/>
      <c r="J58" s="15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36</v>
      </c>
      <c r="E59" s="11"/>
      <c r="F59" s="11"/>
      <c r="G59" s="13"/>
      <c r="H59" s="14"/>
      <c r="I59" s="11"/>
      <c r="J59" s="75"/>
      <c r="K59" s="1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37</v>
      </c>
      <c r="E60" s="18" t="s">
        <v>49</v>
      </c>
      <c r="F60" s="11"/>
      <c r="G60" s="13"/>
      <c r="H60" s="14"/>
      <c r="I60" s="11"/>
      <c r="J60" s="1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44</v>
      </c>
      <c r="E61" s="86" t="s">
        <v>18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45</v>
      </c>
      <c r="E62" s="17" t="s">
        <v>38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46</v>
      </c>
      <c r="E63" s="22" t="s">
        <v>39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47</v>
      </c>
      <c r="E64" s="17" t="s">
        <v>40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48</v>
      </c>
      <c r="E65" s="11" t="s">
        <v>41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42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14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43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jean-claude.reybaud.ext@areva.com"/>
  </hyperlinks>
  <printOptions horizontalCentered="1"/>
  <pageMargins left="0.33" right="0.27" top="0.32" bottom="0.33" header="0.24" footer="0.196850393700787"/>
  <pageSetup paperSize="9" scale="77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2012-04-12T08:59:35Z</cp:lastPrinted>
  <dcterms:created xsi:type="dcterms:W3CDTF">2000-06-29T05:08:18Z</dcterms:created>
  <dcterms:modified xsi:type="dcterms:W3CDTF">2012-04-27T05:32:27Z</dcterms:modified>
</cp:coreProperties>
</file>